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20" windowHeight="8130" tabRatio="656" activeTab="0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Załącznik nr 1" sheetId="12" r:id="rId12"/>
    <sheet name="Załącznik nr 2" sheetId="13" r:id="rId13"/>
  </sheets>
  <definedNames>
    <definedName name="_xlnm.Print_Area" localSheetId="0">'1'!$A$1:$P$107</definedName>
    <definedName name="_xlnm.Print_Area" localSheetId="1">'2'!$A$1:$G$28</definedName>
    <definedName name="_xlnm.Print_Area" localSheetId="3">'3a'!$B$2:$K$34</definedName>
    <definedName name="_xlnm.Print_Area" localSheetId="5">'5'!$A$1:$J$22</definedName>
    <definedName name="_xlnm.Print_Area" localSheetId="6">'6'!$A$1:$D$27</definedName>
    <definedName name="_xlnm.Print_Area" localSheetId="12">'Załącznik nr 2'!$A$1:$K$11</definedName>
    <definedName name="_xlnm.Print_Titles" localSheetId="0">'1'!$6:$11</definedName>
  </definedNames>
  <calcPr fullCalcOnLoad="1"/>
</workbook>
</file>

<file path=xl/comments13.xml><?xml version="1.0" encoding="utf-8"?>
<comments xmlns="http://schemas.openxmlformats.org/spreadsheetml/2006/main">
  <authors>
    <author>user</author>
  </authors>
  <commentList>
    <comment ref="D10" authorId="0">
      <text>
        <r>
          <rPr>
            <b/>
            <sz val="8"/>
            <rFont val="Tahoma"/>
            <family val="2"/>
          </rPr>
          <t>user:
TU WPISAĆ RĘCZNIE</t>
        </r>
      </text>
    </comment>
    <comment ref="F10" authorId="0">
      <text>
        <r>
          <rPr>
            <b/>
            <sz val="8"/>
            <rFont val="Tahoma"/>
            <family val="2"/>
          </rPr>
          <t>TU NIC NIE WPISYWAĆ</t>
        </r>
      </text>
    </comment>
    <comment ref="H10" authorId="0">
      <text>
        <r>
          <rPr>
            <b/>
            <sz val="8"/>
            <rFont val="Tahoma"/>
            <family val="2"/>
          </rPr>
          <t xml:space="preserve">TU WPISAĆ RĘCZNIE
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D12" authorId="0">
      <text>
        <r>
          <rPr>
            <b/>
            <sz val="8"/>
            <rFont val="Tahoma"/>
            <family val="2"/>
          </rPr>
          <t xml:space="preserve">user:
</t>
        </r>
      </text>
    </comment>
    <comment ref="D13" authorId="0">
      <text>
        <r>
          <rPr>
            <b/>
            <sz val="8"/>
            <rFont val="Tahoma"/>
            <family val="2"/>
          </rPr>
          <t xml:space="preserve">user:
</t>
        </r>
      </text>
    </comment>
    <comment ref="D14" authorId="0">
      <text>
        <r>
          <rPr>
            <b/>
            <sz val="8"/>
            <rFont val="Tahoma"/>
            <family val="2"/>
          </rPr>
          <t xml:space="preserve">user: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user:
</t>
        </r>
      </text>
    </comment>
    <comment ref="D21" authorId="0">
      <text>
        <r>
          <rPr>
            <b/>
            <sz val="8"/>
            <rFont val="Tahoma"/>
            <family val="2"/>
          </rPr>
          <t xml:space="preserve">user:
</t>
        </r>
      </text>
    </comment>
    <comment ref="D22" authorId="0">
      <text>
        <r>
          <rPr>
            <b/>
            <sz val="8"/>
            <rFont val="Tahoma"/>
            <family val="2"/>
          </rPr>
          <t xml:space="preserve">user:
</t>
        </r>
      </text>
    </comment>
  </commentList>
</comments>
</file>

<file path=xl/comments9.xml><?xml version="1.0" encoding="utf-8"?>
<comments xmlns="http://schemas.openxmlformats.org/spreadsheetml/2006/main">
  <authors>
    <author>rudzkam</author>
  </authors>
  <commentList>
    <comment ref="F49" authorId="0">
      <text>
        <r>
          <rPr>
            <b/>
            <sz val="8"/>
            <rFont val="Tahoma"/>
            <family val="2"/>
          </rPr>
          <t>rudzkam:</t>
        </r>
        <r>
          <rPr>
            <sz val="8"/>
            <rFont val="Tahoma"/>
            <family val="2"/>
          </rPr>
          <t xml:space="preserve">
</t>
        </r>
      </text>
    </comment>
    <comment ref="G49" authorId="0">
      <text>
        <r>
          <rPr>
            <b/>
            <sz val="8"/>
            <rFont val="Tahoma"/>
            <family val="2"/>
          </rPr>
          <t>rudzkam: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2"/>
          </rPr>
          <t>rudzkam: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<sst xmlns="http://schemas.openxmlformats.org/spreadsheetml/2006/main" count="1841" uniqueCount="630">
  <si>
    <t>Dział</t>
  </si>
  <si>
    <t>Rozdział*</t>
  </si>
  <si>
    <t>§</t>
  </si>
  <si>
    <t>Źródło dochodów</t>
  </si>
  <si>
    <t>w tym</t>
  </si>
  <si>
    <t>dochody bieżące</t>
  </si>
  <si>
    <t>dochody majątkowe</t>
  </si>
  <si>
    <t>ogółem</t>
  </si>
  <si>
    <t>własne</t>
  </si>
  <si>
    <t>w drodze umów lub porozumień z jst</t>
  </si>
  <si>
    <t>środki na zadania bieżące z udziałem środków unijnych</t>
  </si>
  <si>
    <t>dotacje i środki przeznaczone na inwestycje</t>
  </si>
  <si>
    <t xml:space="preserve">w tym: </t>
  </si>
  <si>
    <t>środki na inwestycje z udziałem środków unijnych</t>
  </si>
  <si>
    <t>010</t>
  </si>
  <si>
    <t>Rolnictwo i łowiectwo</t>
  </si>
  <si>
    <t>01095</t>
  </si>
  <si>
    <t>Pozostała działalność</t>
  </si>
  <si>
    <t>0750</t>
  </si>
  <si>
    <t>Dochody z najmu i dzierżawy składników majątkowych</t>
  </si>
  <si>
    <t>100</t>
  </si>
  <si>
    <t>Górnictwo i kopalnictwo</t>
  </si>
  <si>
    <t>10006</t>
  </si>
  <si>
    <t>Pozostałe górnictwo i kopalnictwo</t>
  </si>
  <si>
    <t>0460</t>
  </si>
  <si>
    <t>Wpływy z opłaty eksploatacyjnej</t>
  </si>
  <si>
    <t>600</t>
  </si>
  <si>
    <t>60016</t>
  </si>
  <si>
    <t>Drogi publiczne gminne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</si>
  <si>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</si>
  <si>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</si>
  <si>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</si>
  <si>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</si>
  <si>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</si>
  <si>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</si>
  <si>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0760</t>
  </si>
  <si>
    <t>Wpływy z tytułu przekształcenia prawa użytkowania wieczystego w prawo własności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</si>
  <si>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</si>
  <si>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</si>
  <si>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</si>
  <si>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</si>
  <si>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</si>
  <si>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ustawami</t>
  </si>
  <si>
    <t>Dochody jednostek samorządu terytorialnego związane z realizacją zadań z zakresu administracji rządowej oraz innych zadań zleconych ustawami</t>
  </si>
  <si>
    <t>0970</t>
  </si>
  <si>
    <t>Wpływy z różnych dochodów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</si>
  <si>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</si>
  <si>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</si>
  <si>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</si>
  <si>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</si>
  <si>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</si>
  <si>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</si>
  <si>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75414</t>
  </si>
  <si>
    <t>Obrona cywilna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</si>
  <si>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</si>
  <si>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</si>
  <si>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</si>
  <si>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</si>
  <si>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</si>
  <si>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</si>
  <si>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</si>
  <si>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</si>
  <si>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</si>
  <si>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</si>
  <si>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</si>
  <si>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</si>
  <si>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</si>
  <si>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</si>
  <si>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</si>
  <si>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</si>
  <si>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</si>
  <si>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</si>
  <si>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</si>
  <si>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</si>
  <si>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75616</t>
  </si>
  <si>
    <t>Wpływy z podatku rolnego, pod.leśnego, pod.od spadków i darowizn, pod.od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</si>
  <si>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</si>
  <si>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</si>
  <si>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</si>
  <si>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</si>
  <si>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75618</t>
  </si>
  <si>
    <t>Wpływy z innych opłat stanowiących dochody jednostek samorządu terytorialnego na podstawie ustaw</t>
  </si>
  <si>
    <t>0410</t>
  </si>
  <si>
    <t>Wpływy z opłaty skarbowej</t>
  </si>
  <si>
    <t>0490</t>
  </si>
  <si>
    <t>Wpływy z opłat na podst.innych ustaw</t>
  </si>
  <si>
    <t>75619</t>
  </si>
  <si>
    <t>Wpływy z różnych rozliczeń</t>
  </si>
  <si>
    <t>0920</t>
  </si>
  <si>
    <t>Pozostałe odsetki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</si>
  <si>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</si>
  <si>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</si>
  <si>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</si>
  <si>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</si>
  <si>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</si>
  <si>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</si>
  <si>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</si>
  <si>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</si>
  <si>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</si>
  <si>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</si>
  <si>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</si>
  <si>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</si>
  <si>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</si>
  <si>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</si>
  <si>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</si>
  <si>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</si>
  <si>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</si>
  <si>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</si>
  <si>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</si>
  <si>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</si>
  <si>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80195</t>
  </si>
  <si>
    <t>Dotacje rozwojowe na finansowanie programów i projektów ze środków unijnych</t>
  </si>
  <si>
    <t>2009</t>
  </si>
  <si>
    <t>851</t>
  </si>
  <si>
    <t>Ochrona zdrowia</t>
  </si>
  <si>
    <t>85154</t>
  </si>
  <si>
    <t>Przeciwdziałanie alkoholizmowi</t>
  </si>
  <si>
    <t>0480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</si>
  <si>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</si>
  <si>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</si>
  <si>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</si>
  <si>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</si>
  <si>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2360</t>
  </si>
  <si>
    <t>85213</t>
  </si>
  <si>
    <t>Składki na ubezpieczenie zdrowotne opłacane za osoby pobierające niektóre świadczenia z pomocy społecznej oraz niektóre świadczenia rodzinne</t>
  </si>
  <si>
    <t>2030</t>
  </si>
  <si>
    <t>Dotacje celowe otrzymane z budżetu państwa na realizacje własnych zadań bieżących gmin</t>
  </si>
  <si>
    <t>85214</t>
  </si>
  <si>
    <t>Zasiłki i pomoc w naturze oraz składki na ubezpieczenia emerytalne i rentowe</t>
  </si>
  <si>
    <t>85216</t>
  </si>
  <si>
    <t>Zasiłki stałe</t>
  </si>
  <si>
    <t>Dotacje celowe otrzymane z budżetu państwa na realizację własnych zadań bieżących gmin</t>
  </si>
  <si>
    <t>85219</t>
  </si>
  <si>
    <t>Ośrodki pomocy społecznej</t>
  </si>
  <si>
    <t>85228</t>
  </si>
  <si>
    <t>Usługi opiekuńcze i specjalistyczne usługi opiekuńcze</t>
  </si>
  <si>
    <t>0830</t>
  </si>
  <si>
    <t>Wpływy z usług</t>
  </si>
  <si>
    <t>900</t>
  </si>
  <si>
    <t>921</t>
  </si>
  <si>
    <t>92105</t>
  </si>
  <si>
    <t>Środki na dofinansowanie własnych inwestycji gmin pochodzące ze środków Unii Europejskiej</t>
  </si>
  <si>
    <t>926</t>
  </si>
  <si>
    <t>Kultura fizyczna i sport</t>
  </si>
  <si>
    <t>92601</t>
  </si>
  <si>
    <t>Obiekty sportowe</t>
  </si>
  <si>
    <t>Dochody ogółem</t>
  </si>
  <si>
    <t>w tym:</t>
  </si>
  <si>
    <t>Dotacje i subwencje</t>
  </si>
  <si>
    <t>Pozostałe dochody</t>
  </si>
  <si>
    <t>Wydatki razem:</t>
  </si>
  <si>
    <t>Składki na ubezpieczenie zdrowotne opłacane za osoby pobierajace niektóre świadczenia z pomocy społecznej, niektóre świadczenia rodzinne oraz za osoby uczestniczące w zajęciach w centrum integracji społecznej.</t>
  </si>
  <si>
    <t>Świadczenia rodzinne, świadczenia z funduszu alimentacyjneego oraz składki na ubezpieczenia emerytalne i rentowe z ubezpieczenia społecznego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</si>
  <si>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</si>
  <si>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</si>
  <si>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</si>
  <si>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</si>
  <si>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</si>
  <si>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</si>
  <si>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</si>
  <si>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</si>
  <si>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</si>
  <si>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</si>
  <si>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</si>
  <si>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</si>
  <si>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</si>
  <si>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</si>
  <si>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</si>
  <si>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</si>
  <si>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</si>
  <si>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</si>
  <si>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wydatki związane z realizacją ich statutowych zadań;</t>
  </si>
  <si>
    <t>wynagrodzenia i składki od nich naliczane</t>
  </si>
  <si>
    <t>na programy finansowane z udziałem środków, o których mowa w art. 5 ust. 1 pkt 2 i 3,</t>
  </si>
  <si>
    <t xml:space="preserve">obsługa długu </t>
  </si>
  <si>
    <t xml:space="preserve">wypłaty z tytułu poręczeń i gwarancji 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</si>
  <si>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</si>
  <si>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</si>
  <si>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</si>
  <si>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</si>
  <si>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wydatki 
jednostek
budżetowych,</t>
  </si>
  <si>
    <t>zakup i objęcie akcji i udziałów oraz wniesienie wkładów do spółek prawa handlowego.</t>
  </si>
  <si>
    <t>inwestycje i zakupy inwestycyjne</t>
  </si>
  <si>
    <t>Wydatki 
majątkowe</t>
  </si>
  <si>
    <t>Wydatki 
bieżące</t>
  </si>
  <si>
    <t>Z tego</t>
  </si>
  <si>
    <t>Nazwa</t>
  </si>
  <si>
    <t>Rozdział</t>
  </si>
  <si>
    <t xml:space="preserve">Dochody związane z realizacją zadań z zakresu administracji rządowej i innych zadań zleconych </t>
  </si>
  <si>
    <t xml:space="preserve">Wydatki związane z realizacją zadań z zakresu administracji rządowej i innych zadań zleconych </t>
  </si>
  <si>
    <t>w złotych</t>
  </si>
  <si>
    <t>Lp.</t>
  </si>
  <si>
    <t>Rozdz.</t>
  </si>
  <si>
    <t>§**</t>
  </si>
  <si>
    <t>Nazwa zadania inwestycyjnego</t>
  </si>
  <si>
    <t>Łączne koszty finansowe</t>
  </si>
  <si>
    <t>Planowane wydatki</t>
  </si>
  <si>
    <t>z tego źródła finansowania</t>
  </si>
  <si>
    <t>dochody własne jst</t>
  </si>
  <si>
    <t>kredyty
i pożyczki</t>
  </si>
  <si>
    <t>środki pocho-dzące
z innych  źródeł</t>
  </si>
  <si>
    <t>01010</t>
  </si>
  <si>
    <t>-</t>
  </si>
  <si>
    <t>Mienie komunalne</t>
  </si>
  <si>
    <t>Budowa sali gimnastycznej z łącznikiem przy ZSO w Starej Wojskiej</t>
  </si>
  <si>
    <t>90015</t>
  </si>
  <si>
    <t>Oświetlenie ulic, placów i dróg</t>
  </si>
  <si>
    <t>Rozbudowa budynku OSP na potrzeby społeczno-kulturalne mieszkańców wsi Wilkowice</t>
  </si>
  <si>
    <t>Ogółem</t>
  </si>
  <si>
    <t>§*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</si>
  <si>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</si>
  <si>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</si>
  <si>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</si>
  <si>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</si>
  <si>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</si>
  <si>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</si>
  <si>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dotacje</t>
  </si>
  <si>
    <t>Treść</t>
  </si>
  <si>
    <t>Klasyfikacja
§</t>
  </si>
  <si>
    <t>Kwota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</si>
  <si>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</si>
  <si>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</si>
  <si>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</si>
  <si>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</si>
  <si>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</si>
  <si>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</si>
  <si>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</si>
  <si>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</si>
  <si>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</si>
  <si>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</si>
  <si>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</si>
  <si>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</si>
  <si>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</si>
  <si>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</si>
  <si>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</si>
  <si>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</si>
  <si>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</si>
  <si>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</si>
  <si>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</si>
  <si>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</si>
  <si>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</si>
  <si>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</si>
  <si>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</si>
  <si>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</si>
  <si>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</si>
  <si>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</si>
  <si>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</si>
  <si>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</si>
  <si>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</si>
  <si>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</si>
  <si>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</si>
  <si>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</si>
  <si>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</si>
  <si>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</si>
  <si>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</si>
  <si>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</si>
  <si>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</si>
  <si>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</si>
  <si>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</si>
  <si>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 - pokrycie deficytu budżetowego</t>
  </si>
  <si>
    <t>§ 995</t>
  </si>
  <si>
    <t>Dochody budżetu państwa</t>
  </si>
  <si>
    <r>
      <t xml:space="preserve">   </t>
    </r>
    <r>
      <rPr>
        <b/>
        <sz val="14"/>
        <rFont val="Arial Narrow"/>
        <family val="2"/>
      </rPr>
      <t>związane z realizacja zadań z zakresu administracji rządowej</t>
    </r>
  </si>
  <si>
    <t>0690</t>
  </si>
  <si>
    <t>Wpływy z różnych opłat</t>
  </si>
  <si>
    <t>z tego</t>
  </si>
  <si>
    <t>DOCHODY</t>
  </si>
  <si>
    <t>WYDATKI</t>
  </si>
  <si>
    <t>Wydatki związane z realizacją Gminnego Programu Przeciwdziałania Narkomanii</t>
  </si>
  <si>
    <t>Zwalczanie narkomanii</t>
  </si>
  <si>
    <t>Wydatki związane z realizacją Gminnego ProgramuProfilaktyki i Rozwiązywanie Problemów Alkoholowych</t>
  </si>
  <si>
    <t>Wyszczególnienie</t>
  </si>
  <si>
    <t>I.</t>
  </si>
  <si>
    <t>Nazwa zadania</t>
  </si>
  <si>
    <t>Pomoc psychologiczna, terapeutyczna i prawna osobom i rodzinom, w których występuje problem alkoholowy</t>
  </si>
  <si>
    <t>Gminna Biblioteka Publiczna w Kurzeszynie</t>
  </si>
  <si>
    <t>Gminny Zakład ds. Eksploatacji Wodociągów i Kanalizacji</t>
  </si>
  <si>
    <t>podmiotowej</t>
  </si>
  <si>
    <t>przedmiotowej</t>
  </si>
  <si>
    <t>celowej</t>
  </si>
  <si>
    <t>Jednostki sektora finansów publicznych</t>
  </si>
  <si>
    <t>Nazwa jednostki</t>
  </si>
  <si>
    <t>Jednostki nie należące do sektora finansów publicznych</t>
  </si>
  <si>
    <t>Rozwój kultury fizycznej i sportu wśród dzieci i młodzieży na terenie gminy</t>
  </si>
  <si>
    <t>Plan przychodów i wydatków zakładu budżetowego</t>
  </si>
  <si>
    <t>Stan środków obrotowych** na początek roku</t>
  </si>
  <si>
    <t>Przychody*</t>
  </si>
  <si>
    <t>Stan środków obrotowych** na koniec roku</t>
  </si>
  <si>
    <t>w tym: wpłata do budżetu</t>
  </si>
  <si>
    <t>dotacje
z budżetu***</t>
  </si>
  <si>
    <t>§ 265</t>
  </si>
  <si>
    <t>na inwestycje</t>
  </si>
  <si>
    <t>x</t>
  </si>
  <si>
    <t>Pozostałe zadania w zakresie kultury,</t>
  </si>
  <si>
    <t>Infrastruktura wodociągowa i sanitatacyjna wsi</t>
  </si>
  <si>
    <t>real.w drodze umów/porozumień z org.adm.rządow.</t>
  </si>
  <si>
    <t>Dochody budżetu ogółem</t>
  </si>
  <si>
    <t>Wydatki budżetu ogółem</t>
  </si>
  <si>
    <t>Deficyt budżetu</t>
  </si>
  <si>
    <t>Relacja deficytu do dochodów</t>
  </si>
  <si>
    <t>przekszt.prawa użytk.wiecz.w prawo własn.</t>
  </si>
  <si>
    <t>Rozliczenia
z budżetem
z tytułu wpłat nadwyżek środków za 200... r.</t>
  </si>
  <si>
    <t>Kwota dotacji /w zł/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</si>
  <si>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</si>
  <si>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</si>
  <si>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</si>
  <si>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</si>
  <si>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</si>
  <si>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</si>
  <si>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</si>
  <si>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2009 r.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</si>
  <si>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</si>
  <si>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</si>
  <si>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</si>
  <si>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</si>
  <si>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</si>
  <si>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</si>
  <si>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</si>
  <si>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</si>
  <si>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</si>
  <si>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</si>
  <si>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</si>
  <si>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</si>
  <si>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</si>
  <si>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</si>
  <si>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Nazwa projektu:</t>
  </si>
  <si>
    <t>Razem wydatki:</t>
  </si>
  <si>
    <t>1.2</t>
  </si>
  <si>
    <t>2010 r.</t>
  </si>
  <si>
    <t>2011 r.</t>
  </si>
  <si>
    <t>Wydatki bieżące razem:</t>
  </si>
  <si>
    <t>2.1</t>
  </si>
  <si>
    <t xml:space="preserve">Nazwa projektu: </t>
  </si>
  <si>
    <t>2.2</t>
  </si>
  <si>
    <t>Priorytet: VII Prom.Integr.Społ.</t>
  </si>
  <si>
    <t>Działanie: 7.1.Rozwój i upowszech.</t>
  </si>
  <si>
    <t>Dział 852 Rozdz.85295 $ 2008, 2009 "Nowe możliwości - małe kroki do sukcesu"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</si>
  <si>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</si>
  <si>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</si>
  <si>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</si>
  <si>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z zakresu adm. rządowej            i innych zleconych jst. ustawami.</t>
  </si>
  <si>
    <t>Roz-dział*</t>
  </si>
  <si>
    <t>z tego: 2009 r.</t>
  </si>
  <si>
    <t>Program: Program Rozwoju Obszarów Wiejskich 2007-2013</t>
  </si>
  <si>
    <t xml:space="preserve">Priorytet: </t>
  </si>
  <si>
    <t>Działanie: 313,322,323 Odnowa i rozwój wsi</t>
  </si>
  <si>
    <t>Tabela nr 2</t>
  </si>
  <si>
    <t>Tabela nr 1</t>
  </si>
  <si>
    <t>Środki  z UE</t>
  </si>
  <si>
    <t>Infrastruktura wodociągowa i sanitacyjna wsi</t>
  </si>
  <si>
    <t>Gospodarka komunalna i ochrona środowiska</t>
  </si>
  <si>
    <t>Kultura i ochrona dziedzictwa narodowego</t>
  </si>
  <si>
    <t>Pozostałe zadania w zakresie kultury</t>
  </si>
  <si>
    <t>Plan  na 2011r.</t>
  </si>
  <si>
    <t>rok budżetowy 2011 (8+9+10+11)</t>
  </si>
  <si>
    <t>10095</t>
  </si>
  <si>
    <t>0590</t>
  </si>
  <si>
    <t>90019</t>
  </si>
  <si>
    <t>2007</t>
  </si>
  <si>
    <t>Wpływy i wydatki związane z gromadzeniem środków z opłat i kar za korzystanie ze środowiska</t>
  </si>
  <si>
    <t>Wpływy z opłat za zezwolenia na sprzedaż napojów alkoholowych</t>
  </si>
  <si>
    <t>Wpływy z opłat za koncesje i licencje</t>
  </si>
  <si>
    <t>6297</t>
  </si>
  <si>
    <t>Dochody i wydatki związane z finansowaniem ochrony środowiska i gospodarki wodnej</t>
  </si>
  <si>
    <t>Realizacja programów ekologicznych</t>
  </si>
  <si>
    <t>Nagrody za udział w konkursach ekologicznych</t>
  </si>
  <si>
    <t>z tego: 2010 r.</t>
  </si>
  <si>
    <t>Dział 801 Rozdział 80195 $ 6057 "Budowa zespołu boisk sportowych z budynkiem zaplecza socjalnego oraz infrastrukturą towarzyszącą w Konopnicy gm.Rawa Mazowiecka"</t>
  </si>
  <si>
    <t>6207</t>
  </si>
  <si>
    <t>Rozbudowa i remont ZSO w Kurzeszynie oraz wyposażenie sali gimnastycznej</t>
  </si>
  <si>
    <t>0870</t>
  </si>
  <si>
    <t>Wpływy ze sprzedaży składników majątkowych</t>
  </si>
  <si>
    <t>środki wymienione
w art. 5 ust. 1 pkt 2 i 3 u.f.p.</t>
  </si>
  <si>
    <t>Dotacje celowe w ramach programów finansowanych z udziałem środków europejskich</t>
  </si>
  <si>
    <t xml:space="preserve">Utwardzenie dróg masą bitumiczną </t>
  </si>
  <si>
    <t>Plan</t>
  </si>
  <si>
    <t>0,00</t>
  </si>
  <si>
    <t>85 000,00</t>
  </si>
  <si>
    <t>01030</t>
  </si>
  <si>
    <t>Izby rolnicze</t>
  </si>
  <si>
    <t>400</t>
  </si>
  <si>
    <t>Wytwarzanie i zaopatrywanie w energię elektryczną, gaz i wodę</t>
  </si>
  <si>
    <t>260 000,00</t>
  </si>
  <si>
    <t>40002</t>
  </si>
  <si>
    <t>Dostarczanie wody</t>
  </si>
  <si>
    <t>500</t>
  </si>
  <si>
    <t>Handel</t>
  </si>
  <si>
    <t>16 000,00</t>
  </si>
  <si>
    <t>50095</t>
  </si>
  <si>
    <t>Transport i łączność</t>
  </si>
  <si>
    <t>55 000,00</t>
  </si>
  <si>
    <t>500 000,00</t>
  </si>
  <si>
    <t>10 000,00</t>
  </si>
  <si>
    <t>710</t>
  </si>
  <si>
    <t>Działalność usługowa</t>
  </si>
  <si>
    <t>30 000,00</t>
  </si>
  <si>
    <t>71004</t>
  </si>
  <si>
    <t>Plany zagospodarowania przestrzennego</t>
  </si>
  <si>
    <t>150,00</t>
  </si>
  <si>
    <t>75022</t>
  </si>
  <si>
    <t>Rady gmin (miast i miast na prawach powiatu)</t>
  </si>
  <si>
    <t>100 000,00</t>
  </si>
  <si>
    <t>5 000,00</t>
  </si>
  <si>
    <t>75023</t>
  </si>
  <si>
    <t>Urzędy gmin (miast i miast na prawach powiatu)</t>
  </si>
  <si>
    <t>20 000,00</t>
  </si>
  <si>
    <t>75075</t>
  </si>
  <si>
    <t>Promocja jednostek samorządu terytorialnego</t>
  </si>
  <si>
    <t>75095</t>
  </si>
  <si>
    <t>75412</t>
  </si>
  <si>
    <t>Ochotnicze straże pożarne</t>
  </si>
  <si>
    <t>128 000,00</t>
  </si>
  <si>
    <t>75421</t>
  </si>
  <si>
    <t>Zarządzanie kryzysowe</t>
  </si>
  <si>
    <t>757</t>
  </si>
  <si>
    <t>Obsługa długu publicznego</t>
  </si>
  <si>
    <t>75702</t>
  </si>
  <si>
    <t>Obsługa papierów wartościowych, kredytów i pożyczek jednostek samorządu terytorialnego</t>
  </si>
  <si>
    <t>50 000,00</t>
  </si>
  <si>
    <t>75818</t>
  </si>
  <si>
    <t>Rezerwy ogólne i celowe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</si>
  <si>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</si>
  <si>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</si>
  <si>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</si>
  <si>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</si>
  <si>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</si>
  <si>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</si>
  <si>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</si>
  <si>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</si>
  <si>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</si>
  <si>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</si>
  <si>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1 200,00</t>
  </si>
  <si>
    <t>80146</t>
  </si>
  <si>
    <t>Dokształcanie i doskonalenie nauczycieli</t>
  </si>
  <si>
    <t>1 700,00</t>
  </si>
  <si>
    <t>7 000,00</t>
  </si>
  <si>
    <t>85153</t>
  </si>
  <si>
    <t>85195</t>
  </si>
  <si>
    <t>85215</t>
  </si>
  <si>
    <t>Dodatki mieszkaniowe</t>
  </si>
  <si>
    <t>85295</t>
  </si>
  <si>
    <t>90095</t>
  </si>
  <si>
    <t>60 000,00</t>
  </si>
  <si>
    <t>4 710,00</t>
  </si>
  <si>
    <t>8 000,00</t>
  </si>
  <si>
    <t>92116</t>
  </si>
  <si>
    <t>Biblioteki</t>
  </si>
  <si>
    <t>92195</t>
  </si>
  <si>
    <t>92605</t>
  </si>
  <si>
    <t>Tabela nr 3</t>
  </si>
  <si>
    <t>dochody ze sprzedaży majątku</t>
  </si>
  <si>
    <t>Gminny Program Profilaktyki i Rozwiązywania Problemów Alkoholowych                                                               oraz Gminny Program Przeciwdziałania Narkomanii</t>
  </si>
  <si>
    <t>- opłaty za udostępnienie danych osobowych</t>
  </si>
  <si>
    <t>Zakup działki w Boguszycach</t>
  </si>
  <si>
    <t>Ochotnicze Straże Pożarne</t>
  </si>
  <si>
    <t>Termomodernizacja strażnicy OSP w Konopnicy</t>
  </si>
  <si>
    <t>Urządzenie placów zabaw przy szkołach podstawowych i wykonanie ogrodzenia przy SP w Konopnicy</t>
  </si>
  <si>
    <t>Opracowanie projektu rozbudowy ZSO w Boguszycach</t>
  </si>
  <si>
    <t>Budowa kanalizacji Konopnica-Żydomice</t>
  </si>
  <si>
    <t>Urzędy Gmin</t>
  </si>
  <si>
    <t>Zakup sprzętu informatycznego</t>
  </si>
  <si>
    <t>854</t>
  </si>
  <si>
    <t>Edukacyjna opieka wychowawcza</t>
  </si>
  <si>
    <t>15 000,00</t>
  </si>
  <si>
    <t>85415</t>
  </si>
  <si>
    <t>Pomoc materialna dla uczniów</t>
  </si>
  <si>
    <t>Kultura fizyczna</t>
  </si>
  <si>
    <t>130 000,00</t>
  </si>
  <si>
    <t>Zadania w zakresie kultury fizycznej</t>
  </si>
  <si>
    <t xml:space="preserve">do uchwały Rady Gminy Rawa Mazowiecka nr </t>
  </si>
  <si>
    <t>z dnia.</t>
  </si>
  <si>
    <t>Planowane dochody budżetu gminy na 2012 r.</t>
  </si>
  <si>
    <t>Plan dochodów na 2012r.</t>
  </si>
  <si>
    <t>Pozostała dziłalność</t>
  </si>
  <si>
    <t>6307</t>
  </si>
  <si>
    <t>Wpływy z tyt.pomocy finansowej udzielanej między jednostkami samorzadu teryt. Na dofinansowanie własnych zadan inwestycyjnych pochądzoce ze środków UE</t>
  </si>
  <si>
    <t xml:space="preserve">z dnia </t>
  </si>
  <si>
    <t>Obrona Cywilna</t>
  </si>
  <si>
    <t>odrębnymi ustawami w 2012r.</t>
  </si>
  <si>
    <t>Zadania inwestycyjne w 2012 r.</t>
  </si>
  <si>
    <t xml:space="preserve">Urządzenie placu zabaw w Bogusławkach Dużych </t>
  </si>
  <si>
    <t>do uzyskania w 2012 roku</t>
  </si>
  <si>
    <t>Dotacje udzielane w 2012 roku z budżetu podmiotom należącym i nie należącym do sektora finansów publicznych</t>
  </si>
  <si>
    <t>Wydatki związane z realizacją zadań wykonywanych na podstawie porozumień (umów) między jednostkami samorządu terytorialnego w 2012 r.</t>
  </si>
  <si>
    <t>Przychody i rozchody budżetu w 2012 r.</t>
  </si>
  <si>
    <t>Plan na 2012r.</t>
  </si>
  <si>
    <t>Działanie: 321 Podstawowe usługi dla gospodarki i ludności wiejskiej</t>
  </si>
  <si>
    <t>Dział 010 Rozdz.01010 $ 6057, 6059 "Budowa sieci kanalizacji sanitarnej wraz z przykanalikami w Konopnicy i Żydomicach gm.Rawa Mazowiecka"</t>
  </si>
  <si>
    <t>z tego: 2012 r.</t>
  </si>
  <si>
    <t>2013 r.</t>
  </si>
  <si>
    <t>2014r.</t>
  </si>
  <si>
    <t>2015 r</t>
  </si>
  <si>
    <t xml:space="preserve">Działanie: </t>
  </si>
  <si>
    <t xml:space="preserve">Program: </t>
  </si>
  <si>
    <t>2012 r.</t>
  </si>
  <si>
    <t>2014 r.</t>
  </si>
  <si>
    <t>Doradztwo w zakresie tworzenia i funkcjonowania organizacji pozarządowych</t>
  </si>
  <si>
    <t>Organizowanie imprez kulturalnych, patriotycznych oraz przedsięwzięć promocyjnych w zakresie rozwoju kultury i tradycji ludowej</t>
  </si>
  <si>
    <t>Inne formy wychowania przedszkolnego</t>
  </si>
  <si>
    <t>Dofinansowanie budowy przydomowych oczyszczalni ścieków</t>
  </si>
  <si>
    <t>do uchwały Rady Gminy Rawa Mazowiecka nr</t>
  </si>
  <si>
    <t>Planowane wydatki budżetu gminy na 2012 r.</t>
  </si>
  <si>
    <t>2 601 515,00</t>
  </si>
  <si>
    <t>85 950,00</t>
  </si>
  <si>
    <t>2 515 565,00</t>
  </si>
  <si>
    <t>5 950,00</t>
  </si>
  <si>
    <t>80 000,00</t>
  </si>
  <si>
    <t>650 000,00</t>
  </si>
  <si>
    <t>520 000,00</t>
  </si>
  <si>
    <t>510 000,00</t>
  </si>
  <si>
    <t>156 500,00</t>
  </si>
  <si>
    <t>126 500,00</t>
  </si>
  <si>
    <t>35 000,00</t>
  </si>
  <si>
    <t>2 552 322,00</t>
  </si>
  <si>
    <t>2 416 322,00</t>
  </si>
  <si>
    <t>1 846 932,00</t>
  </si>
  <si>
    <t>569 390,00</t>
  </si>
  <si>
    <t>126 000,00</t>
  </si>
  <si>
    <t>81 432,00</t>
  </si>
  <si>
    <t>81 282,00</t>
  </si>
  <si>
    <t>111 000,00</t>
  </si>
  <si>
    <t>106 000,00</t>
  </si>
  <si>
    <t>2 264 890,00</t>
  </si>
  <si>
    <t>2 244 890,00</t>
  </si>
  <si>
    <t>1 765 650,00</t>
  </si>
  <si>
    <t>479 240,00</t>
  </si>
  <si>
    <t>1 491,00</t>
  </si>
  <si>
    <t>199 500,00</t>
  </si>
  <si>
    <t>179 500,00</t>
  </si>
  <si>
    <t>55 700,00</t>
  </si>
  <si>
    <t>123 800,00</t>
  </si>
  <si>
    <t>148 000,00</t>
  </si>
  <si>
    <t>72 300,00</t>
  </si>
  <si>
    <t>1 500,00</t>
  </si>
  <si>
    <t>258 400,00</t>
  </si>
  <si>
    <t>9 016 666,00</t>
  </si>
  <si>
    <t>7 481 410,00</t>
  </si>
  <si>
    <t>6 092 606,00</t>
  </si>
  <si>
    <t>1 388 804,00</t>
  </si>
  <si>
    <t>1 191 400,00</t>
  </si>
  <si>
    <t>343 856,00</t>
  </si>
  <si>
    <t>5 430 280,00</t>
  </si>
  <si>
    <t>4 726 420,00</t>
  </si>
  <si>
    <t>3 901 288,00</t>
  </si>
  <si>
    <t>825 132,00</t>
  </si>
  <si>
    <t>470 000,00</t>
  </si>
  <si>
    <t>233 860,00</t>
  </si>
  <si>
    <t>461 959,00</t>
  </si>
  <si>
    <t>436 699,00</t>
  </si>
  <si>
    <t>414 439,00</t>
  </si>
  <si>
    <t>22 260,00</t>
  </si>
  <si>
    <t>25 260,00</t>
  </si>
  <si>
    <t>80106</t>
  </si>
  <si>
    <t>221 400,00</t>
  </si>
  <si>
    <t>1 418 865,00</t>
  </si>
  <si>
    <t>1 353 715,00</t>
  </si>
  <si>
    <t>1 298 074,00</t>
  </si>
  <si>
    <t>55 641,00</t>
  </si>
  <si>
    <t>65 150,00</t>
  </si>
  <si>
    <t>350 100,00</t>
  </si>
  <si>
    <t>344 600,00</t>
  </si>
  <si>
    <t>5 500,00</t>
  </si>
  <si>
    <t>533 177,00</t>
  </si>
  <si>
    <t>531 977,00</t>
  </si>
  <si>
    <t>478 805,00</t>
  </si>
  <si>
    <t>53 172,00</t>
  </si>
  <si>
    <t>37 282,00</t>
  </si>
  <si>
    <t>35 582,00</t>
  </si>
  <si>
    <t>63 603,00</t>
  </si>
  <si>
    <t>52 417,00</t>
  </si>
  <si>
    <t>11 186,00</t>
  </si>
  <si>
    <t>160 400,00</t>
  </si>
  <si>
    <t>153 400,00</t>
  </si>
  <si>
    <t>71 780,00</t>
  </si>
  <si>
    <t>81 620,00</t>
  </si>
  <si>
    <t>116 000,00</t>
  </si>
  <si>
    <t>109 000,00</t>
  </si>
  <si>
    <t>37 220,00</t>
  </si>
  <si>
    <t>37 400,00</t>
  </si>
  <si>
    <t>4 437 678,00</t>
  </si>
  <si>
    <t>1 409 183,00</t>
  </si>
  <si>
    <t>577 058,00</t>
  </si>
  <si>
    <t>832 125,00</t>
  </si>
  <si>
    <t>3 028 495,00</t>
  </si>
  <si>
    <t>85204</t>
  </si>
  <si>
    <t>Rodziny zastępcze</t>
  </si>
  <si>
    <t>34 637,00</t>
  </si>
  <si>
    <t>10 637,00</t>
  </si>
  <si>
    <t>24 000,00</t>
  </si>
  <si>
    <t>85205</t>
  </si>
  <si>
    <t>Zadania w zakresie przeciwdziałania przemocy w rodzinie</t>
  </si>
  <si>
    <t>2 100,00</t>
  </si>
  <si>
    <t>2 718 339,00</t>
  </si>
  <si>
    <t>124 812,00</t>
  </si>
  <si>
    <t>2 593 527,00</t>
  </si>
  <si>
    <t>18 980,00</t>
  </si>
  <si>
    <t>97 172,00</t>
  </si>
  <si>
    <t>168 656,00</t>
  </si>
  <si>
    <t>567 544,00</t>
  </si>
  <si>
    <t>555 434,00</t>
  </si>
  <si>
    <t>441 609,00</t>
  </si>
  <si>
    <t>113 825,00</t>
  </si>
  <si>
    <t>12 110,00</t>
  </si>
  <si>
    <t>685 620,00</t>
  </si>
  <si>
    <t>124 630,00</t>
  </si>
  <si>
    <t>11 600,00</t>
  </si>
  <si>
    <t>113 030,00</t>
  </si>
  <si>
    <t>446 000,00</t>
  </si>
  <si>
    <t>346 000,00</t>
  </si>
  <si>
    <t>261 000,00</t>
  </si>
  <si>
    <t>185 000,00</t>
  </si>
  <si>
    <t>373 800,00</t>
  </si>
  <si>
    <t>37 800,00</t>
  </si>
  <si>
    <t>33 090,00</t>
  </si>
  <si>
    <t>328 000,00</t>
  </si>
  <si>
    <t>308 000,00</t>
  </si>
  <si>
    <t>65 800,00</t>
  </si>
  <si>
    <t>135 000,00</t>
  </si>
  <si>
    <t>2 872,00</t>
  </si>
  <si>
    <t>27 128,00</t>
  </si>
  <si>
    <t>105 000,00</t>
  </si>
  <si>
    <t>21 385 272,00</t>
  </si>
  <si>
    <t>18 639 707,00</t>
  </si>
  <si>
    <t>12 938 556,00</t>
  </si>
  <si>
    <t>8 727 658,00</t>
  </si>
  <si>
    <t>4 210 898,00</t>
  </si>
  <si>
    <t>1 901 400,00</t>
  </si>
  <si>
    <t>3 541 351,00</t>
  </si>
  <si>
    <t>2 745 565,00</t>
  </si>
  <si>
    <t>Dofinansowanie budowy przydomowych oczyszczalni ścieków (dotacje)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</si>
</sst>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7"/>
      <name val="Arial CE"/>
      <family val="2"/>
    </font>
    <font>
      <b/>
      <sz val="14"/>
      <name val="Arial CE"/>
      <family val="2"/>
    </font>
    <font>
      <sz val="10"/>
      <color indexed="8"/>
      <name val="Arial"/>
      <family val="2"/>
    </font>
    <font>
      <sz val="9"/>
      <name val="Arial CE"/>
      <family val="0"/>
    </font>
    <font>
      <sz val="8"/>
      <color indexed="8"/>
      <name val="Arial"/>
      <family val="2"/>
    </font>
    <font>
      <sz val="7"/>
      <name val="Arial CE"/>
      <family val="0"/>
    </font>
    <font>
      <sz val="6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7"/>
      <color indexed="8"/>
      <name val="Arial CE"/>
      <family val="2"/>
    </font>
    <font>
      <sz val="11"/>
      <name val="Arial CE"/>
      <family val="0"/>
    </font>
    <font>
      <b/>
      <sz val="7"/>
      <name val="Arial"/>
      <family val="2"/>
    </font>
    <font>
      <b/>
      <sz val="8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sz val="8"/>
      <name val="Tahoma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u val="single"/>
      <sz val="10"/>
      <name val="Arial CE"/>
      <family val="0"/>
    </font>
    <font>
      <b/>
      <u val="single"/>
      <sz val="8"/>
      <name val="Arial CE"/>
      <family val="0"/>
    </font>
    <font>
      <sz val="5"/>
      <name val="Arial CE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4"/>
      <name val="Arial Narrow"/>
      <family val="2"/>
    </font>
    <font>
      <sz val="14"/>
      <name val="Times New Roman"/>
      <family val="1"/>
    </font>
    <font>
      <b/>
      <sz val="8"/>
      <name val="Arial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b/>
      <sz val="13"/>
      <name val="Arial CE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11"/>
      <name val="Czcionka tekstu podstawowego"/>
      <family val="0"/>
    </font>
    <font>
      <b/>
      <sz val="8.5"/>
      <name val="Arial CE"/>
      <family val="0"/>
    </font>
    <font>
      <sz val="8.5"/>
      <name val="Arial CE"/>
      <family val="0"/>
    </font>
    <font>
      <b/>
      <sz val="12"/>
      <color indexed="8"/>
      <name val="Arial"/>
      <family val="0"/>
    </font>
    <font>
      <b/>
      <sz val="7"/>
      <color indexed="8"/>
      <name val="Arial"/>
      <family val="0"/>
    </font>
    <font>
      <sz val="5"/>
      <color indexed="8"/>
      <name val="Arial"/>
      <family val="0"/>
    </font>
    <font>
      <b/>
      <sz val="5"/>
      <color indexed="8"/>
      <name val="Arial"/>
      <family val="0"/>
    </font>
    <font>
      <b/>
      <sz val="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  <font>
      <b/>
      <sz val="11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8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/>
      <top style="thin"/>
      <bottom style="thin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/>
      <right style="thin"/>
      <top/>
      <bottom/>
    </border>
    <border>
      <left/>
      <right style="thin"/>
      <top style="double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thin"/>
      <top/>
      <bottom style="thin"/>
    </border>
    <border>
      <left style="thin"/>
      <right/>
      <top style="double"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29" borderId="4" applyNumberFormat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0">
      <alignment/>
      <protection/>
    </xf>
    <xf numFmtId="0" fontId="83" fillId="27" borderId="1" applyNumberFormat="0" applyAlignment="0" applyProtection="0"/>
    <xf numFmtId="9" fontId="0" fillId="0" borderId="0" applyFont="0" applyFill="0" applyBorder="0" applyAlignment="0" applyProtection="0"/>
    <xf numFmtId="0" fontId="84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0" fontId="2" fillId="0" borderId="0" xfId="51" applyFont="1">
      <alignment/>
      <protection/>
    </xf>
    <xf numFmtId="0" fontId="3" fillId="0" borderId="0" xfId="51" applyFont="1" applyAlignment="1">
      <alignment horizontal="center"/>
      <protection/>
    </xf>
    <xf numFmtId="0" fontId="4" fillId="0" borderId="0" xfId="51" applyFont="1" applyAlignment="1">
      <alignment horizontal="center"/>
      <protection/>
    </xf>
    <xf numFmtId="0" fontId="5" fillId="0" borderId="0" xfId="51" applyFont="1" applyAlignment="1">
      <alignment horizontal="center"/>
      <protection/>
    </xf>
    <xf numFmtId="0" fontId="5" fillId="0" borderId="10" xfId="51" applyFont="1" applyBorder="1" applyAlignment="1">
      <alignment/>
      <protection/>
    </xf>
    <xf numFmtId="0" fontId="2" fillId="0" borderId="0" xfId="51">
      <alignment/>
      <protection/>
    </xf>
    <xf numFmtId="0" fontId="89" fillId="33" borderId="11" xfId="51" applyFont="1" applyFill="1" applyBorder="1" applyAlignment="1">
      <alignment horizontal="center" vertical="top" wrapText="1"/>
      <protection/>
    </xf>
    <xf numFmtId="0" fontId="10" fillId="0" borderId="11" xfId="51" applyFont="1" applyBorder="1" applyAlignment="1">
      <alignment horizontal="center" vertical="center"/>
      <protection/>
    </xf>
    <xf numFmtId="0" fontId="10" fillId="0" borderId="0" xfId="51" applyFont="1" applyAlignment="1">
      <alignment horizontal="center" vertical="center"/>
      <protection/>
    </xf>
    <xf numFmtId="49" fontId="3" fillId="0" borderId="12" xfId="51" applyNumberFormat="1" applyFont="1" applyBorder="1" applyAlignment="1">
      <alignment horizontal="center"/>
      <protection/>
    </xf>
    <xf numFmtId="49" fontId="3" fillId="0" borderId="12" xfId="51" applyNumberFormat="1" applyFont="1" applyBorder="1" applyAlignment="1">
      <alignment horizontal="center" vertical="center"/>
      <protection/>
    </xf>
    <xf numFmtId="49" fontId="4" fillId="0" borderId="12" xfId="51" applyNumberFormat="1" applyFont="1" applyBorder="1" applyAlignment="1">
      <alignment vertical="center" wrapText="1"/>
      <protection/>
    </xf>
    <xf numFmtId="0" fontId="12" fillId="0" borderId="0" xfId="51" applyFont="1">
      <alignment/>
      <protection/>
    </xf>
    <xf numFmtId="49" fontId="3" fillId="0" borderId="13" xfId="51" applyNumberFormat="1" applyFont="1" applyBorder="1" applyAlignment="1">
      <alignment horizontal="center"/>
      <protection/>
    </xf>
    <xf numFmtId="49" fontId="3" fillId="0" borderId="13" xfId="51" applyNumberFormat="1" applyFont="1" applyBorder="1" applyAlignment="1">
      <alignment horizontal="center" vertical="center"/>
      <protection/>
    </xf>
    <xf numFmtId="49" fontId="4" fillId="0" borderId="13" xfId="51" applyNumberFormat="1" applyFont="1" applyBorder="1" applyAlignment="1">
      <alignment vertical="center" wrapText="1"/>
      <protection/>
    </xf>
    <xf numFmtId="4" fontId="11" fillId="0" borderId="13" xfId="51" applyNumberFormat="1" applyFont="1" applyBorder="1" applyAlignment="1">
      <alignment vertical="center"/>
      <protection/>
    </xf>
    <xf numFmtId="0" fontId="3" fillId="0" borderId="0" xfId="51" applyFont="1">
      <alignment/>
      <protection/>
    </xf>
    <xf numFmtId="49" fontId="2" fillId="0" borderId="13" xfId="51" applyNumberFormat="1" applyFont="1" applyBorder="1" applyAlignment="1">
      <alignment horizontal="center"/>
      <protection/>
    </xf>
    <xf numFmtId="49" fontId="2" fillId="0" borderId="13" xfId="51" applyNumberFormat="1" applyFont="1" applyBorder="1" applyAlignment="1">
      <alignment horizontal="center" vertical="center"/>
      <protection/>
    </xf>
    <xf numFmtId="49" fontId="9" fillId="0" borderId="13" xfId="51" applyNumberFormat="1" applyFont="1" applyBorder="1" applyAlignment="1">
      <alignment vertical="center" wrapText="1"/>
      <protection/>
    </xf>
    <xf numFmtId="4" fontId="7" fillId="0" borderId="13" xfId="51" applyNumberFormat="1" applyFont="1" applyBorder="1" applyAlignment="1">
      <alignment vertical="center"/>
      <protection/>
    </xf>
    <xf numFmtId="49" fontId="2" fillId="0" borderId="13" xfId="51" applyNumberFormat="1" applyBorder="1" applyAlignment="1">
      <alignment horizontal="center" vertical="center"/>
      <protection/>
    </xf>
    <xf numFmtId="49" fontId="2" fillId="0" borderId="14" xfId="51" applyNumberFormat="1" applyFont="1" applyBorder="1" applyAlignment="1">
      <alignment horizontal="center"/>
      <protection/>
    </xf>
    <xf numFmtId="49" fontId="2" fillId="0" borderId="14" xfId="51" applyNumberFormat="1" applyFont="1" applyBorder="1" applyAlignment="1">
      <alignment horizontal="center" vertical="center"/>
      <protection/>
    </xf>
    <xf numFmtId="49" fontId="9" fillId="0" borderId="14" xfId="51" applyNumberFormat="1" applyFont="1" applyBorder="1" applyAlignment="1">
      <alignment vertical="center" wrapText="1"/>
      <protection/>
    </xf>
    <xf numFmtId="4" fontId="7" fillId="0" borderId="14" xfId="51" applyNumberFormat="1" applyFont="1" applyBorder="1" applyAlignment="1">
      <alignment vertical="center"/>
      <protection/>
    </xf>
    <xf numFmtId="49" fontId="3" fillId="0" borderId="15" xfId="51" applyNumberFormat="1" applyFont="1" applyBorder="1" applyAlignment="1">
      <alignment horizontal="center"/>
      <protection/>
    </xf>
    <xf numFmtId="49" fontId="3" fillId="0" borderId="15" xfId="51" applyNumberFormat="1" applyFont="1" applyBorder="1" applyAlignment="1">
      <alignment horizontal="center" vertical="center"/>
      <protection/>
    </xf>
    <xf numFmtId="49" fontId="4" fillId="0" borderId="15" xfId="51" applyNumberFormat="1" applyFont="1" applyBorder="1" applyAlignment="1">
      <alignment vertical="center" wrapText="1"/>
      <protection/>
    </xf>
    <xf numFmtId="4" fontId="11" fillId="0" borderId="15" xfId="51" applyNumberFormat="1" applyFont="1" applyBorder="1" applyAlignment="1">
      <alignment vertical="center"/>
      <protection/>
    </xf>
    <xf numFmtId="49" fontId="3" fillId="0" borderId="14" xfId="51" applyNumberFormat="1" applyFont="1" applyBorder="1" applyAlignment="1">
      <alignment horizontal="center"/>
      <protection/>
    </xf>
    <xf numFmtId="49" fontId="3" fillId="0" borderId="14" xfId="51" applyNumberFormat="1" applyFont="1" applyBorder="1" applyAlignment="1">
      <alignment horizontal="center" vertical="center"/>
      <protection/>
    </xf>
    <xf numFmtId="49" fontId="2" fillId="0" borderId="15" xfId="51" applyNumberFormat="1" applyFont="1" applyBorder="1" applyAlignment="1">
      <alignment horizontal="center"/>
      <protection/>
    </xf>
    <xf numFmtId="49" fontId="2" fillId="0" borderId="15" xfId="51" applyNumberFormat="1" applyFont="1" applyBorder="1" applyAlignment="1">
      <alignment horizontal="center" vertical="center"/>
      <protection/>
    </xf>
    <xf numFmtId="0" fontId="13" fillId="34" borderId="14" xfId="51" applyFont="1" applyFill="1" applyBorder="1" applyAlignment="1">
      <alignment vertical="top" wrapText="1"/>
      <protection/>
    </xf>
    <xf numFmtId="4" fontId="7" fillId="0" borderId="15" xfId="51" applyNumberFormat="1" applyFont="1" applyBorder="1" applyAlignment="1">
      <alignment vertical="center"/>
      <protection/>
    </xf>
    <xf numFmtId="49" fontId="9" fillId="0" borderId="15" xfId="51" applyNumberFormat="1" applyFont="1" applyBorder="1" applyAlignment="1">
      <alignment vertical="center" wrapText="1"/>
      <protection/>
    </xf>
    <xf numFmtId="49" fontId="4" fillId="0" borderId="14" xfId="51" applyNumberFormat="1" applyFont="1" applyBorder="1" applyAlignment="1">
      <alignment vertical="center" wrapText="1"/>
      <protection/>
    </xf>
    <xf numFmtId="0" fontId="14" fillId="0" borderId="0" xfId="51" applyFont="1">
      <alignment/>
      <protection/>
    </xf>
    <xf numFmtId="0" fontId="15" fillId="0" borderId="14" xfId="51" applyFont="1" applyBorder="1" applyAlignment="1">
      <alignment vertical="top" wrapText="1"/>
      <protection/>
    </xf>
    <xf numFmtId="4" fontId="11" fillId="0" borderId="11" xfId="51" applyNumberFormat="1" applyFont="1" applyBorder="1" applyAlignment="1">
      <alignment vertical="center"/>
      <protection/>
    </xf>
    <xf numFmtId="0" fontId="17" fillId="0" borderId="0" xfId="51" applyFont="1">
      <alignment/>
      <protection/>
    </xf>
    <xf numFmtId="0" fontId="2" fillId="0" borderId="0" xfId="51" applyFont="1" applyAlignment="1">
      <alignment vertical="center"/>
      <protection/>
    </xf>
    <xf numFmtId="49" fontId="9" fillId="0" borderId="0" xfId="51" applyNumberFormat="1" applyFont="1" applyAlignment="1">
      <alignment vertical="center" wrapText="1"/>
      <protection/>
    </xf>
    <xf numFmtId="0" fontId="18" fillId="0" borderId="0" xfId="51" applyFont="1" applyAlignment="1">
      <alignment vertical="center"/>
      <protection/>
    </xf>
    <xf numFmtId="0" fontId="19" fillId="0" borderId="0" xfId="51" applyFont="1" applyAlignment="1">
      <alignment vertical="center"/>
      <protection/>
    </xf>
    <xf numFmtId="49" fontId="4" fillId="0" borderId="11" xfId="51" applyNumberFormat="1" applyFont="1" applyBorder="1" applyAlignment="1">
      <alignment vertical="center" wrapText="1"/>
      <protection/>
    </xf>
    <xf numFmtId="3" fontId="16" fillId="0" borderId="11" xfId="51" applyNumberFormat="1" applyFont="1" applyBorder="1" applyAlignment="1">
      <alignment vertical="center"/>
      <protection/>
    </xf>
    <xf numFmtId="3" fontId="16" fillId="0" borderId="0" xfId="51" applyNumberFormat="1" applyFont="1" applyBorder="1" applyAlignment="1">
      <alignment vertical="center"/>
      <protection/>
    </xf>
    <xf numFmtId="0" fontId="2" fillId="0" borderId="0" xfId="51" applyFont="1" applyAlignment="1">
      <alignment vertical="center"/>
      <protection/>
    </xf>
    <xf numFmtId="0" fontId="2" fillId="0" borderId="0" xfId="51" applyAlignment="1">
      <alignment vertical="center"/>
      <protection/>
    </xf>
    <xf numFmtId="3" fontId="2" fillId="0" borderId="0" xfId="51" applyNumberFormat="1" applyAlignment="1">
      <alignment vertical="center"/>
      <protection/>
    </xf>
    <xf numFmtId="49" fontId="9" fillId="0" borderId="0" xfId="51" applyNumberFormat="1" applyFont="1" applyAlignment="1">
      <alignment wrapText="1"/>
      <protection/>
    </xf>
    <xf numFmtId="0" fontId="6" fillId="0" borderId="0" xfId="52" applyNumberFormat="1" applyFont="1" applyFill="1" applyBorder="1" applyAlignment="1" applyProtection="1">
      <alignment horizontal="left"/>
      <protection locked="0"/>
    </xf>
    <xf numFmtId="0" fontId="8" fillId="0" borderId="0" xfId="52" applyNumberFormat="1" applyFont="1" applyFill="1" applyBorder="1" applyAlignment="1" applyProtection="1">
      <alignment horizontal="left"/>
      <protection locked="0"/>
    </xf>
    <xf numFmtId="49" fontId="22" fillId="0" borderId="16" xfId="52" applyNumberFormat="1" applyFont="1" applyFill="1" applyBorder="1" applyAlignment="1" applyProtection="1">
      <alignment horizontal="center" vertical="center" wrapText="1"/>
      <protection locked="0"/>
    </xf>
    <xf numFmtId="49" fontId="23" fillId="0" borderId="16" xfId="52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51" applyBorder="1">
      <alignment/>
      <protection/>
    </xf>
    <xf numFmtId="0" fontId="5" fillId="35" borderId="0" xfId="51" applyFont="1" applyFill="1" applyAlignment="1">
      <alignment horizontal="center" vertical="center" wrapText="1"/>
      <protection/>
    </xf>
    <xf numFmtId="0" fontId="5" fillId="0" borderId="0" xfId="51" applyFont="1" applyAlignment="1">
      <alignment horizontal="center" vertical="center" wrapText="1"/>
      <protection/>
    </xf>
    <xf numFmtId="0" fontId="18" fillId="0" borderId="0" xfId="51" applyFont="1" applyAlignment="1">
      <alignment horizontal="right" vertical="center"/>
      <protection/>
    </xf>
    <xf numFmtId="0" fontId="3" fillId="36" borderId="11" xfId="51" applyFont="1" applyFill="1" applyBorder="1" applyAlignment="1">
      <alignment horizontal="center" vertical="center"/>
      <protection/>
    </xf>
    <xf numFmtId="0" fontId="3" fillId="36" borderId="11" xfId="51" applyFont="1" applyFill="1" applyBorder="1" applyAlignment="1">
      <alignment horizontal="center" vertical="center" wrapText="1"/>
      <protection/>
    </xf>
    <xf numFmtId="0" fontId="10" fillId="0" borderId="11" xfId="51" applyFont="1" applyBorder="1" applyAlignment="1">
      <alignment horizontal="center" vertical="center"/>
      <protection/>
    </xf>
    <xf numFmtId="0" fontId="10" fillId="0" borderId="17" xfId="51" applyFont="1" applyFill="1" applyBorder="1" applyAlignment="1">
      <alignment horizontal="center" vertical="center"/>
      <protection/>
    </xf>
    <xf numFmtId="0" fontId="3" fillId="0" borderId="18" xfId="51" applyFont="1" applyBorder="1" applyAlignment="1">
      <alignment horizontal="center" vertical="center"/>
      <protection/>
    </xf>
    <xf numFmtId="49" fontId="3" fillId="0" borderId="18" xfId="51" applyNumberFormat="1" applyFont="1" applyBorder="1" applyAlignment="1">
      <alignment horizontal="center" vertical="center"/>
      <protection/>
    </xf>
    <xf numFmtId="49" fontId="24" fillId="0" borderId="18" xfId="51" applyNumberFormat="1" applyFont="1" applyBorder="1" applyAlignment="1">
      <alignment horizontal="center" vertical="center"/>
      <protection/>
    </xf>
    <xf numFmtId="49" fontId="24" fillId="0" borderId="12" xfId="51" applyNumberFormat="1" applyFont="1" applyBorder="1" applyAlignment="1">
      <alignment horizontal="center" vertical="center"/>
      <protection/>
    </xf>
    <xf numFmtId="0" fontId="25" fillId="0" borderId="12" xfId="51" applyFont="1" applyBorder="1" applyAlignment="1">
      <alignment vertical="center" wrapText="1"/>
      <protection/>
    </xf>
    <xf numFmtId="0" fontId="3" fillId="0" borderId="17" xfId="51" applyFont="1" applyFill="1" applyBorder="1" applyAlignment="1">
      <alignment vertical="center"/>
      <protection/>
    </xf>
    <xf numFmtId="0" fontId="3" fillId="0" borderId="0" xfId="51" applyFont="1" applyAlignment="1">
      <alignment vertical="center"/>
      <protection/>
    </xf>
    <xf numFmtId="0" fontId="2" fillId="0" borderId="19" xfId="51" applyBorder="1" applyAlignment="1">
      <alignment horizontal="center" vertical="center"/>
      <protection/>
    </xf>
    <xf numFmtId="49" fontId="2" fillId="0" borderId="19" xfId="51" applyNumberFormat="1" applyBorder="1" applyAlignment="1">
      <alignment horizontal="center" vertical="center"/>
      <protection/>
    </xf>
    <xf numFmtId="0" fontId="18" fillId="0" borderId="13" xfId="51" applyFont="1" applyFill="1" applyBorder="1" applyAlignment="1">
      <alignment vertical="center" wrapText="1"/>
      <protection/>
    </xf>
    <xf numFmtId="0" fontId="2" fillId="0" borderId="17" xfId="51" applyFill="1" applyBorder="1" applyAlignment="1">
      <alignment vertical="center"/>
      <protection/>
    </xf>
    <xf numFmtId="0" fontId="3" fillId="0" borderId="14" xfId="51" applyFont="1" applyBorder="1" applyAlignment="1">
      <alignment horizontal="center" vertical="center"/>
      <protection/>
    </xf>
    <xf numFmtId="49" fontId="24" fillId="0" borderId="14" xfId="51" applyNumberFormat="1" applyFont="1" applyBorder="1" applyAlignment="1">
      <alignment horizontal="center" vertical="center"/>
      <protection/>
    </xf>
    <xf numFmtId="0" fontId="25" fillId="0" borderId="14" xfId="51" applyFont="1" applyBorder="1" applyAlignment="1">
      <alignment vertical="center" wrapText="1"/>
      <protection/>
    </xf>
    <xf numFmtId="0" fontId="2" fillId="0" borderId="14" xfId="51" applyBorder="1" applyAlignment="1">
      <alignment horizontal="center" vertical="center"/>
      <protection/>
    </xf>
    <xf numFmtId="49" fontId="2" fillId="0" borderId="14" xfId="51" applyNumberFormat="1" applyBorder="1" applyAlignment="1">
      <alignment horizontal="center" vertical="center"/>
      <protection/>
    </xf>
    <xf numFmtId="0" fontId="18" fillId="0" borderId="14" xfId="51" applyFont="1" applyBorder="1" applyAlignment="1">
      <alignment vertical="center" wrapText="1"/>
      <protection/>
    </xf>
    <xf numFmtId="0" fontId="25" fillId="0" borderId="15" xfId="51" applyFont="1" applyBorder="1" applyAlignment="1">
      <alignment vertical="center" wrapText="1"/>
      <protection/>
    </xf>
    <xf numFmtId="0" fontId="18" fillId="0" borderId="15" xfId="51" applyFont="1" applyBorder="1" applyAlignment="1">
      <alignment vertical="center" wrapText="1"/>
      <protection/>
    </xf>
    <xf numFmtId="0" fontId="25" fillId="0" borderId="14" xfId="51" applyFont="1" applyBorder="1" applyAlignment="1">
      <alignment horizontal="left" vertical="center" wrapText="1"/>
      <protection/>
    </xf>
    <xf numFmtId="0" fontId="2" fillId="0" borderId="15" xfId="51" applyBorder="1" applyAlignment="1">
      <alignment horizontal="center" vertical="center"/>
      <protection/>
    </xf>
    <xf numFmtId="49" fontId="2" fillId="0" borderId="15" xfId="51" applyNumberFormat="1" applyBorder="1" applyAlignment="1">
      <alignment horizontal="center" vertical="center"/>
      <protection/>
    </xf>
    <xf numFmtId="0" fontId="18" fillId="0" borderId="14" xfId="51" applyFont="1" applyBorder="1" applyAlignment="1">
      <alignment horizontal="left" vertical="center" wrapText="1"/>
      <protection/>
    </xf>
    <xf numFmtId="49" fontId="24" fillId="0" borderId="15" xfId="51" applyNumberFormat="1" applyFont="1" applyBorder="1" applyAlignment="1">
      <alignment horizontal="center" vertical="center"/>
      <protection/>
    </xf>
    <xf numFmtId="0" fontId="18" fillId="0" borderId="19" xfId="51" applyFont="1" applyBorder="1" applyAlignment="1">
      <alignment vertical="center" wrapText="1"/>
      <protection/>
    </xf>
    <xf numFmtId="0" fontId="2" fillId="0" borderId="11" xfId="51" applyBorder="1" applyAlignment="1">
      <alignment vertical="center"/>
      <protection/>
    </xf>
    <xf numFmtId="0" fontId="3" fillId="0" borderId="20" xfId="51" applyFont="1" applyBorder="1" applyAlignment="1">
      <alignment horizontal="center" vertical="center"/>
      <protection/>
    </xf>
    <xf numFmtId="0" fontId="3" fillId="0" borderId="21" xfId="51" applyFont="1" applyBorder="1" applyAlignment="1">
      <alignment horizontal="center" vertical="center"/>
      <protection/>
    </xf>
    <xf numFmtId="0" fontId="3" fillId="0" borderId="17" xfId="51" applyFont="1" applyFill="1" applyBorder="1" applyAlignment="1">
      <alignment horizontal="center" vertical="center"/>
      <protection/>
    </xf>
    <xf numFmtId="0" fontId="2" fillId="0" borderId="0" xfId="51" applyAlignment="1">
      <alignment horizontal="right" vertical="center"/>
      <protection/>
    </xf>
    <xf numFmtId="0" fontId="2" fillId="0" borderId="18" xfId="51" applyBorder="1" applyAlignment="1">
      <alignment vertical="center"/>
      <protection/>
    </xf>
    <xf numFmtId="3" fontId="2" fillId="0" borderId="18" xfId="51" applyNumberFormat="1" applyBorder="1" applyAlignment="1">
      <alignment vertical="center"/>
      <protection/>
    </xf>
    <xf numFmtId="3" fontId="2" fillId="0" borderId="12" xfId="51" applyNumberFormat="1" applyBorder="1" applyAlignment="1">
      <alignment vertical="center"/>
      <protection/>
    </xf>
    <xf numFmtId="0" fontId="2" fillId="0" borderId="12" xfId="51" applyBorder="1" applyAlignment="1">
      <alignment vertical="center"/>
      <protection/>
    </xf>
    <xf numFmtId="0" fontId="2" fillId="0" borderId="14" xfId="51" applyBorder="1" applyAlignment="1">
      <alignment vertical="center"/>
      <protection/>
    </xf>
    <xf numFmtId="0" fontId="2" fillId="0" borderId="22" xfId="51" applyBorder="1" applyAlignment="1">
      <alignment vertical="center"/>
      <protection/>
    </xf>
    <xf numFmtId="3" fontId="2" fillId="0" borderId="11" xfId="51" applyNumberFormat="1" applyBorder="1" applyAlignment="1">
      <alignment vertical="center"/>
      <protection/>
    </xf>
    <xf numFmtId="0" fontId="3" fillId="0" borderId="0" xfId="51" applyFont="1" applyAlignment="1">
      <alignment horizontal="left" vertical="center"/>
      <protection/>
    </xf>
    <xf numFmtId="0" fontId="18" fillId="0" borderId="0" xfId="51" applyFont="1" applyAlignment="1">
      <alignment horizontal="right" vertical="top"/>
      <protection/>
    </xf>
    <xf numFmtId="0" fontId="26" fillId="0" borderId="11" xfId="51" applyFont="1" applyBorder="1" applyAlignment="1">
      <alignment horizontal="center" vertical="center"/>
      <protection/>
    </xf>
    <xf numFmtId="0" fontId="26" fillId="0" borderId="0" xfId="51" applyFont="1" applyAlignment="1">
      <alignment vertical="center"/>
      <protection/>
    </xf>
    <xf numFmtId="0" fontId="7" fillId="0" borderId="11" xfId="51" applyFont="1" applyBorder="1" applyAlignment="1">
      <alignment horizontal="center" vertical="center"/>
      <protection/>
    </xf>
    <xf numFmtId="0" fontId="7" fillId="0" borderId="11" xfId="51" applyFont="1" applyBorder="1" applyAlignment="1">
      <alignment horizontal="left" vertical="center"/>
      <protection/>
    </xf>
    <xf numFmtId="0" fontId="2" fillId="0" borderId="11" xfId="51" applyFont="1" applyBorder="1" applyAlignment="1">
      <alignment horizontal="center" vertical="center"/>
      <protection/>
    </xf>
    <xf numFmtId="0" fontId="2" fillId="0" borderId="12" xfId="51" applyFont="1" applyBorder="1" applyAlignment="1">
      <alignment horizontal="center" vertical="center"/>
      <protection/>
    </xf>
    <xf numFmtId="0" fontId="2" fillId="0" borderId="12" xfId="51" applyFont="1" applyBorder="1" applyAlignment="1">
      <alignment vertical="center"/>
      <protection/>
    </xf>
    <xf numFmtId="0" fontId="2" fillId="0" borderId="14" xfId="51" applyFont="1" applyBorder="1" applyAlignment="1">
      <alignment horizontal="center" vertical="center"/>
      <protection/>
    </xf>
    <xf numFmtId="0" fontId="2" fillId="0" borderId="14" xfId="51" applyFont="1" applyBorder="1" applyAlignment="1">
      <alignment vertical="center"/>
      <protection/>
    </xf>
    <xf numFmtId="3" fontId="2" fillId="0" borderId="14" xfId="51" applyNumberFormat="1" applyFont="1" applyBorder="1" applyAlignment="1">
      <alignment vertical="center"/>
      <protection/>
    </xf>
    <xf numFmtId="0" fontId="2" fillId="0" borderId="14" xfId="51" applyFont="1" applyBorder="1" applyAlignment="1">
      <alignment vertical="center" wrapText="1"/>
      <protection/>
    </xf>
    <xf numFmtId="0" fontId="2" fillId="0" borderId="22" xfId="51" applyFont="1" applyBorder="1" applyAlignment="1">
      <alignment vertical="center"/>
      <protection/>
    </xf>
    <xf numFmtId="0" fontId="2" fillId="0" borderId="22" xfId="51" applyFont="1" applyBorder="1" applyAlignment="1">
      <alignment horizontal="center" vertical="center"/>
      <protection/>
    </xf>
    <xf numFmtId="3" fontId="2" fillId="0" borderId="22" xfId="51" applyNumberFormat="1" applyFont="1" applyBorder="1" applyAlignment="1">
      <alignment vertical="center"/>
      <protection/>
    </xf>
    <xf numFmtId="0" fontId="2" fillId="0" borderId="22" xfId="51" applyFont="1" applyBorder="1" applyAlignment="1">
      <alignment vertical="center" wrapText="1"/>
      <protection/>
    </xf>
    <xf numFmtId="0" fontId="2" fillId="0" borderId="0" xfId="51" applyBorder="1" applyAlignment="1">
      <alignment horizontal="center" vertical="center"/>
      <protection/>
    </xf>
    <xf numFmtId="0" fontId="2" fillId="0" borderId="0" xfId="51" applyBorder="1" applyAlignment="1">
      <alignment vertical="center"/>
      <protection/>
    </xf>
    <xf numFmtId="0" fontId="27" fillId="0" borderId="0" xfId="51" applyFont="1">
      <alignment/>
      <protection/>
    </xf>
    <xf numFmtId="0" fontId="27" fillId="0" borderId="0" xfId="51" applyFont="1" applyAlignment="1">
      <alignment vertical="center"/>
      <protection/>
    </xf>
    <xf numFmtId="0" fontId="28" fillId="0" borderId="0" xfId="51" applyFont="1" applyAlignment="1">
      <alignment vertical="center"/>
      <protection/>
    </xf>
    <xf numFmtId="0" fontId="7" fillId="0" borderId="0" xfId="51" applyFont="1" applyAlignment="1">
      <alignment horizontal="right" vertical="center"/>
      <protection/>
    </xf>
    <xf numFmtId="0" fontId="2" fillId="0" borderId="18" xfId="51" applyFont="1" applyBorder="1" applyAlignment="1">
      <alignment vertical="center"/>
      <protection/>
    </xf>
    <xf numFmtId="0" fontId="3" fillId="0" borderId="18" xfId="51" applyFont="1" applyBorder="1" applyAlignment="1">
      <alignment vertical="center"/>
      <protection/>
    </xf>
    <xf numFmtId="0" fontId="3" fillId="0" borderId="12" xfId="51" applyFont="1" applyBorder="1" applyAlignment="1">
      <alignment vertical="center"/>
      <protection/>
    </xf>
    <xf numFmtId="3" fontId="3" fillId="0" borderId="12" xfId="51" applyNumberFormat="1" applyFont="1" applyBorder="1" applyAlignment="1">
      <alignment vertical="center"/>
      <protection/>
    </xf>
    <xf numFmtId="0" fontId="2" fillId="0" borderId="19" xfId="51" applyFont="1" applyBorder="1" applyAlignment="1">
      <alignment vertical="center"/>
      <protection/>
    </xf>
    <xf numFmtId="49" fontId="2" fillId="0" borderId="15" xfId="51" applyNumberFormat="1" applyFont="1" applyFill="1" applyBorder="1" applyAlignment="1">
      <alignment horizontal="right" vertical="center"/>
      <protection/>
    </xf>
    <xf numFmtId="0" fontId="2" fillId="0" borderId="15" xfId="51" applyFont="1" applyBorder="1" applyAlignment="1">
      <alignment vertical="center"/>
      <protection/>
    </xf>
    <xf numFmtId="3" fontId="2" fillId="0" borderId="15" xfId="51" applyNumberFormat="1" applyFont="1" applyBorder="1" applyAlignment="1">
      <alignment vertical="center"/>
      <protection/>
    </xf>
    <xf numFmtId="3" fontId="2" fillId="0" borderId="19" xfId="51" applyNumberFormat="1" applyFont="1" applyBorder="1" applyAlignment="1">
      <alignment vertical="center"/>
      <protection/>
    </xf>
    <xf numFmtId="0" fontId="2" fillId="0" borderId="13" xfId="51" applyFont="1" applyBorder="1" applyAlignment="1">
      <alignment vertical="center"/>
      <protection/>
    </xf>
    <xf numFmtId="3" fontId="2" fillId="0" borderId="13" xfId="51" applyNumberFormat="1" applyFont="1" applyBorder="1" applyAlignment="1">
      <alignment vertical="center"/>
      <protection/>
    </xf>
    <xf numFmtId="49" fontId="2" fillId="0" borderId="14" xfId="51" applyNumberFormat="1" applyFont="1" applyBorder="1" applyAlignment="1">
      <alignment vertical="center"/>
      <protection/>
    </xf>
    <xf numFmtId="0" fontId="2" fillId="0" borderId="23" xfId="51" applyFont="1" applyBorder="1" applyAlignment="1">
      <alignment vertical="center"/>
      <protection/>
    </xf>
    <xf numFmtId="49" fontId="2" fillId="0" borderId="22" xfId="51" applyNumberFormat="1" applyFont="1" applyBorder="1" applyAlignment="1">
      <alignment vertical="center"/>
      <protection/>
    </xf>
    <xf numFmtId="0" fontId="31" fillId="0" borderId="14" xfId="51" applyFont="1" applyBorder="1" applyAlignment="1">
      <alignment vertical="top" wrapText="1"/>
      <protection/>
    </xf>
    <xf numFmtId="49" fontId="2" fillId="0" borderId="15" xfId="51" applyNumberFormat="1" applyFont="1" applyFill="1" applyBorder="1" applyAlignment="1">
      <alignment horizontal="center" vertical="center"/>
      <protection/>
    </xf>
    <xf numFmtId="3" fontId="17" fillId="0" borderId="11" xfId="51" applyNumberFormat="1" applyFont="1" applyBorder="1" applyAlignment="1">
      <alignment vertical="center"/>
      <protection/>
    </xf>
    <xf numFmtId="0" fontId="19" fillId="0" borderId="0" xfId="51" applyFont="1">
      <alignment/>
      <protection/>
    </xf>
    <xf numFmtId="0" fontId="2" fillId="0" borderId="15" xfId="51" applyFont="1" applyBorder="1" applyAlignment="1">
      <alignment vertical="center" wrapText="1"/>
      <protection/>
    </xf>
    <xf numFmtId="3" fontId="12" fillId="0" borderId="21" xfId="51" applyNumberFormat="1" applyFont="1" applyBorder="1" applyAlignment="1">
      <alignment horizontal="right" vertical="center"/>
      <protection/>
    </xf>
    <xf numFmtId="3" fontId="12" fillId="0" borderId="21" xfId="51" applyNumberFormat="1" applyFont="1" applyBorder="1" applyAlignment="1">
      <alignment vertical="center"/>
      <protection/>
    </xf>
    <xf numFmtId="49" fontId="9" fillId="0" borderId="11" xfId="51" applyNumberFormat="1" applyFont="1" applyBorder="1" applyAlignment="1">
      <alignment horizontal="center" vertical="center" wrapText="1"/>
      <protection/>
    </xf>
    <xf numFmtId="0" fontId="9" fillId="0" borderId="11" xfId="51" applyFont="1" applyBorder="1" applyAlignment="1">
      <alignment horizontal="center" vertical="center"/>
      <protection/>
    </xf>
    <xf numFmtId="0" fontId="5" fillId="0" borderId="0" xfId="51" applyFont="1" applyAlignment="1">
      <alignment horizontal="center" vertical="center"/>
      <protection/>
    </xf>
    <xf numFmtId="0" fontId="90" fillId="0" borderId="0" xfId="51" applyFont="1">
      <alignment/>
      <protection/>
    </xf>
    <xf numFmtId="0" fontId="91" fillId="35" borderId="11" xfId="51" applyFont="1" applyFill="1" applyBorder="1" applyAlignment="1">
      <alignment horizontal="center" vertical="top" wrapText="1"/>
      <protection/>
    </xf>
    <xf numFmtId="0" fontId="92" fillId="35" borderId="11" xfId="51" applyFont="1" applyFill="1" applyBorder="1" applyAlignment="1">
      <alignment horizontal="center" vertical="top" wrapText="1"/>
      <protection/>
    </xf>
    <xf numFmtId="0" fontId="92" fillId="35" borderId="23" xfId="51" applyFont="1" applyFill="1" applyBorder="1" applyAlignment="1">
      <alignment horizontal="center" vertical="top" wrapText="1"/>
      <protection/>
    </xf>
    <xf numFmtId="0" fontId="92" fillId="35" borderId="18" xfId="51" applyFont="1" applyFill="1" applyBorder="1" applyAlignment="1">
      <alignment horizontal="center" vertical="top" wrapText="1"/>
      <protection/>
    </xf>
    <xf numFmtId="0" fontId="91" fillId="35" borderId="24" xfId="51" applyFont="1" applyFill="1" applyBorder="1" applyAlignment="1">
      <alignment horizontal="center" vertical="top" wrapText="1"/>
      <protection/>
    </xf>
    <xf numFmtId="0" fontId="91" fillId="35" borderId="25" xfId="51" applyFont="1" applyFill="1" applyBorder="1" applyAlignment="1">
      <alignment horizontal="center" vertical="top" wrapText="1"/>
      <protection/>
    </xf>
    <xf numFmtId="0" fontId="3" fillId="36" borderId="18" xfId="51" applyFont="1" applyFill="1" applyBorder="1" applyAlignment="1">
      <alignment horizontal="center" vertical="center" wrapText="1"/>
      <protection/>
    </xf>
    <xf numFmtId="0" fontId="2" fillId="0" borderId="12" xfId="51" applyBorder="1" applyAlignment="1">
      <alignment horizontal="center" vertical="center"/>
      <protection/>
    </xf>
    <xf numFmtId="0" fontId="2" fillId="0" borderId="12" xfId="51" applyBorder="1" applyAlignment="1">
      <alignment vertical="center" wrapText="1"/>
      <protection/>
    </xf>
    <xf numFmtId="0" fontId="3" fillId="0" borderId="11" xfId="51" applyFont="1" applyBorder="1" applyAlignment="1">
      <alignment vertical="center"/>
      <protection/>
    </xf>
    <xf numFmtId="0" fontId="2" fillId="0" borderId="0" xfId="51" applyBorder="1" applyAlignment="1">
      <alignment horizontal="left" vertical="center" indent="2"/>
      <protection/>
    </xf>
    <xf numFmtId="0" fontId="2" fillId="0" borderId="0" xfId="51" applyBorder="1" applyAlignment="1">
      <alignment horizontal="left" vertical="center" indent="1"/>
      <protection/>
    </xf>
    <xf numFmtId="0" fontId="2" fillId="0" borderId="0" xfId="51" applyBorder="1" applyAlignment="1">
      <alignment vertical="center" wrapText="1"/>
      <protection/>
    </xf>
    <xf numFmtId="0" fontId="3" fillId="0" borderId="0" xfId="51" applyFont="1" applyBorder="1" applyAlignment="1">
      <alignment vertical="center"/>
      <protection/>
    </xf>
    <xf numFmtId="0" fontId="91" fillId="35" borderId="11" xfId="51" applyFont="1" applyFill="1" applyBorder="1" applyAlignment="1">
      <alignment horizontal="center" vertical="top" wrapText="1"/>
      <protection/>
    </xf>
    <xf numFmtId="0" fontId="35" fillId="0" borderId="0" xfId="52" applyNumberFormat="1" applyFont="1" applyFill="1" applyBorder="1" applyAlignment="1" applyProtection="1">
      <alignment horizontal="left"/>
      <protection locked="0"/>
    </xf>
    <xf numFmtId="0" fontId="17" fillId="35" borderId="0" xfId="51" applyFont="1" applyFill="1" applyAlignment="1">
      <alignment horizontal="left" vertical="center"/>
      <protection/>
    </xf>
    <xf numFmtId="0" fontId="5" fillId="0" borderId="0" xfId="51" applyFont="1" applyBorder="1" applyAlignment="1">
      <alignment/>
      <protection/>
    </xf>
    <xf numFmtId="49" fontId="4" fillId="0" borderId="0" xfId="51" applyNumberFormat="1" applyFont="1" applyBorder="1" applyAlignment="1">
      <alignment vertical="center" wrapText="1"/>
      <protection/>
    </xf>
    <xf numFmtId="49" fontId="7" fillId="0" borderId="11" xfId="51" applyNumberFormat="1" applyFont="1" applyBorder="1" applyAlignment="1">
      <alignment vertical="center" wrapText="1"/>
      <protection/>
    </xf>
    <xf numFmtId="10" fontId="7" fillId="0" borderId="11" xfId="51" applyNumberFormat="1" applyFont="1" applyBorder="1" applyAlignment="1">
      <alignment vertical="center"/>
      <protection/>
    </xf>
    <xf numFmtId="0" fontId="91" fillId="35" borderId="26" xfId="51" applyFont="1" applyFill="1" applyBorder="1" applyAlignment="1">
      <alignment vertical="top" wrapText="1"/>
      <protection/>
    </xf>
    <xf numFmtId="0" fontId="91" fillId="35" borderId="20" xfId="51" applyFont="1" applyFill="1" applyBorder="1" applyAlignment="1">
      <alignment vertical="top" wrapText="1"/>
      <protection/>
    </xf>
    <xf numFmtId="0" fontId="91" fillId="35" borderId="21" xfId="51" applyFont="1" applyFill="1" applyBorder="1" applyAlignment="1">
      <alignment vertical="top" wrapText="1"/>
      <protection/>
    </xf>
    <xf numFmtId="4" fontId="93" fillId="35" borderId="24" xfId="51" applyNumberFormat="1" applyFont="1" applyFill="1" applyBorder="1" applyAlignment="1">
      <alignment horizontal="right" vertical="top" wrapText="1"/>
      <protection/>
    </xf>
    <xf numFmtId="4" fontId="93" fillId="35" borderId="27" xfId="51" applyNumberFormat="1" applyFont="1" applyFill="1" applyBorder="1" applyAlignment="1">
      <alignment horizontal="right" vertical="top" wrapText="1"/>
      <protection/>
    </xf>
    <xf numFmtId="4" fontId="94" fillId="35" borderId="23" xfId="51" applyNumberFormat="1" applyFont="1" applyFill="1" applyBorder="1" applyAlignment="1">
      <alignment horizontal="right" vertical="top" wrapText="1"/>
      <protection/>
    </xf>
    <xf numFmtId="4" fontId="94" fillId="35" borderId="11" xfId="51" applyNumberFormat="1" applyFont="1" applyFill="1" applyBorder="1" applyAlignment="1">
      <alignment horizontal="right" vertical="top" wrapText="1"/>
      <protection/>
    </xf>
    <xf numFmtId="4" fontId="93" fillId="35" borderId="28" xfId="51" applyNumberFormat="1" applyFont="1" applyFill="1" applyBorder="1" applyAlignment="1">
      <alignment horizontal="right" vertical="top" wrapText="1"/>
      <protection/>
    </xf>
    <xf numFmtId="0" fontId="38" fillId="0" borderId="0" xfId="56" applyFont="1">
      <alignment/>
      <protection/>
    </xf>
    <xf numFmtId="0" fontId="31" fillId="36" borderId="11" xfId="56" applyFont="1" applyFill="1" applyBorder="1" applyAlignment="1">
      <alignment horizontal="center" vertical="center" wrapText="1"/>
      <protection/>
    </xf>
    <xf numFmtId="0" fontId="39" fillId="0" borderId="11" xfId="56" applyFont="1" applyBorder="1" applyAlignment="1">
      <alignment horizontal="center" vertical="center"/>
      <protection/>
    </xf>
    <xf numFmtId="0" fontId="15" fillId="0" borderId="12" xfId="56" applyFont="1" applyBorder="1" applyAlignment="1">
      <alignment horizontal="center"/>
      <protection/>
    </xf>
    <xf numFmtId="0" fontId="15" fillId="0" borderId="12" xfId="56" applyFont="1" applyBorder="1">
      <alignment/>
      <protection/>
    </xf>
    <xf numFmtId="4" fontId="31" fillId="0" borderId="12" xfId="56" applyNumberFormat="1" applyFont="1" applyBorder="1">
      <alignment/>
      <protection/>
    </xf>
    <xf numFmtId="0" fontId="31" fillId="0" borderId="0" xfId="56" applyFont="1">
      <alignment/>
      <protection/>
    </xf>
    <xf numFmtId="0" fontId="40" fillId="0" borderId="14" xfId="56" applyFont="1" applyBorder="1">
      <alignment/>
      <protection/>
    </xf>
    <xf numFmtId="4" fontId="38" fillId="0" borderId="14" xfId="56" applyNumberFormat="1" applyFont="1" applyBorder="1">
      <alignment/>
      <protection/>
    </xf>
    <xf numFmtId="4" fontId="38" fillId="0" borderId="14" xfId="56" applyNumberFormat="1" applyFont="1" applyBorder="1" applyAlignment="1">
      <alignment/>
      <protection/>
    </xf>
    <xf numFmtId="0" fontId="38" fillId="0" borderId="29" xfId="56" applyFont="1" applyBorder="1" applyAlignment="1">
      <alignment horizontal="center"/>
      <protection/>
    </xf>
    <xf numFmtId="0" fontId="38" fillId="0" borderId="30" xfId="56" applyFont="1" applyBorder="1" applyAlignment="1">
      <alignment horizontal="center"/>
      <protection/>
    </xf>
    <xf numFmtId="0" fontId="38" fillId="0" borderId="31" xfId="56" applyFont="1" applyBorder="1" applyAlignment="1">
      <alignment horizontal="center"/>
      <protection/>
    </xf>
    <xf numFmtId="0" fontId="38" fillId="0" borderId="29" xfId="56" applyFont="1" applyBorder="1" applyAlignment="1">
      <alignment horizontal="left"/>
      <protection/>
    </xf>
    <xf numFmtId="0" fontId="38" fillId="0" borderId="14" xfId="56" applyFont="1" applyBorder="1">
      <alignment/>
      <protection/>
    </xf>
    <xf numFmtId="0" fontId="38" fillId="0" borderId="14" xfId="56" applyFont="1" applyBorder="1" applyAlignment="1">
      <alignment/>
      <protection/>
    </xf>
    <xf numFmtId="4" fontId="31" fillId="0" borderId="11" xfId="56" applyNumberFormat="1" applyFont="1" applyBorder="1">
      <alignment/>
      <protection/>
    </xf>
    <xf numFmtId="0" fontId="41" fillId="0" borderId="0" xfId="56" applyFont="1">
      <alignment/>
      <protection/>
    </xf>
    <xf numFmtId="4" fontId="24" fillId="0" borderId="12" xfId="51" applyNumberFormat="1" applyFont="1" applyBorder="1" applyAlignment="1">
      <alignment vertical="center"/>
      <protection/>
    </xf>
    <xf numFmtId="4" fontId="25" fillId="0" borderId="12" xfId="51" applyNumberFormat="1" applyFont="1" applyBorder="1" applyAlignment="1">
      <alignment vertical="center" wrapText="1"/>
      <protection/>
    </xf>
    <xf numFmtId="4" fontId="18" fillId="0" borderId="14" xfId="51" applyNumberFormat="1" applyFont="1" applyBorder="1" applyAlignment="1">
      <alignment vertical="center"/>
      <protection/>
    </xf>
    <xf numFmtId="4" fontId="18" fillId="0" borderId="14" xfId="51" applyNumberFormat="1" applyFont="1" applyBorder="1" applyAlignment="1" applyProtection="1">
      <alignment vertical="center"/>
      <protection locked="0"/>
    </xf>
    <xf numFmtId="4" fontId="18" fillId="0" borderId="14" xfId="51" applyNumberFormat="1" applyFont="1" applyBorder="1" applyAlignment="1" applyProtection="1">
      <alignment vertical="center" wrapText="1"/>
      <protection locked="0"/>
    </xf>
    <xf numFmtId="4" fontId="24" fillId="0" borderId="14" xfId="51" applyNumberFormat="1" applyFont="1" applyBorder="1" applyAlignment="1">
      <alignment vertical="center"/>
      <protection/>
    </xf>
    <xf numFmtId="4" fontId="24" fillId="0" borderId="14" xfId="51" applyNumberFormat="1" applyFont="1" applyBorder="1" applyAlignment="1">
      <alignment vertical="center" wrapText="1"/>
      <protection/>
    </xf>
    <xf numFmtId="4" fontId="2" fillId="0" borderId="14" xfId="51" applyNumberFormat="1" applyFont="1" applyBorder="1" applyAlignment="1" applyProtection="1">
      <alignment vertical="center"/>
      <protection locked="0"/>
    </xf>
    <xf numFmtId="4" fontId="2" fillId="0" borderId="14" xfId="51" applyNumberFormat="1" applyFont="1" applyBorder="1" applyAlignment="1" applyProtection="1">
      <alignment vertical="center" wrapText="1"/>
      <protection locked="0"/>
    </xf>
    <xf numFmtId="4" fontId="2" fillId="0" borderId="14" xfId="51" applyNumberFormat="1" applyBorder="1" applyAlignment="1" applyProtection="1">
      <alignment vertical="center"/>
      <protection locked="0"/>
    </xf>
    <xf numFmtId="4" fontId="2" fillId="0" borderId="15" xfId="51" applyNumberFormat="1" applyBorder="1" applyAlignment="1" applyProtection="1">
      <alignment vertical="center"/>
      <protection locked="0"/>
    </xf>
    <xf numFmtId="4" fontId="24" fillId="0" borderId="15" xfId="51" applyNumberFormat="1" applyFont="1" applyBorder="1" applyAlignment="1">
      <alignment vertical="center"/>
      <protection/>
    </xf>
    <xf numFmtId="4" fontId="3" fillId="0" borderId="11" xfId="51" applyNumberFormat="1" applyFont="1" applyBorder="1" applyAlignment="1">
      <alignment vertical="center"/>
      <protection/>
    </xf>
    <xf numFmtId="4" fontId="7" fillId="0" borderId="11" xfId="51" applyNumberFormat="1" applyFont="1" applyBorder="1" applyAlignment="1">
      <alignment vertical="center"/>
      <protection/>
    </xf>
    <xf numFmtId="4" fontId="2" fillId="0" borderId="11" xfId="51" applyNumberFormat="1" applyFont="1" applyBorder="1" applyAlignment="1">
      <alignment horizontal="right" vertical="center"/>
      <protection/>
    </xf>
    <xf numFmtId="4" fontId="2" fillId="0" borderId="12" xfId="51" applyNumberFormat="1" applyFont="1" applyBorder="1" applyAlignment="1">
      <alignment vertical="center"/>
      <protection/>
    </xf>
    <xf numFmtId="4" fontId="2" fillId="0" borderId="14" xfId="51" applyNumberFormat="1" applyFont="1" applyBorder="1" applyAlignment="1">
      <alignment vertical="center"/>
      <protection/>
    </xf>
    <xf numFmtId="4" fontId="2" fillId="0" borderId="22" xfId="51" applyNumberFormat="1" applyFont="1" applyBorder="1" applyAlignment="1">
      <alignment vertical="center"/>
      <protection/>
    </xf>
    <xf numFmtId="4" fontId="2" fillId="0" borderId="19" xfId="51" applyNumberFormat="1" applyBorder="1" applyAlignment="1">
      <alignment vertical="center"/>
      <protection/>
    </xf>
    <xf numFmtId="0" fontId="40" fillId="0" borderId="12" xfId="56" applyFont="1" applyBorder="1">
      <alignment/>
      <protection/>
    </xf>
    <xf numFmtId="0" fontId="38" fillId="0" borderId="32" xfId="56" applyFont="1" applyBorder="1" applyAlignment="1">
      <alignment horizontal="left"/>
      <protection/>
    </xf>
    <xf numFmtId="0" fontId="38" fillId="0" borderId="33" xfId="56" applyFont="1" applyBorder="1" applyAlignment="1">
      <alignment horizontal="center"/>
      <protection/>
    </xf>
    <xf numFmtId="0" fontId="38" fillId="0" borderId="34" xfId="56" applyFont="1" applyBorder="1" applyAlignment="1">
      <alignment horizontal="center"/>
      <protection/>
    </xf>
    <xf numFmtId="0" fontId="40" fillId="0" borderId="22" xfId="56" applyFont="1" applyBorder="1">
      <alignment/>
      <protection/>
    </xf>
    <xf numFmtId="0" fontId="38" fillId="0" borderId="22" xfId="56" applyFont="1" applyBorder="1" applyAlignment="1">
      <alignment/>
      <protection/>
    </xf>
    <xf numFmtId="4" fontId="38" fillId="0" borderId="22" xfId="56" applyNumberFormat="1" applyFont="1" applyBorder="1">
      <alignment/>
      <protection/>
    </xf>
    <xf numFmtId="4" fontId="38" fillId="0" borderId="22" xfId="56" applyNumberFormat="1" applyFont="1" applyBorder="1" applyAlignment="1">
      <alignment/>
      <protection/>
    </xf>
    <xf numFmtId="4" fontId="38" fillId="0" borderId="35" xfId="56" applyNumberFormat="1" applyFont="1" applyBorder="1" applyAlignment="1">
      <alignment/>
      <protection/>
    </xf>
    <xf numFmtId="4" fontId="38" fillId="0" borderId="36" xfId="56" applyNumberFormat="1" applyFont="1" applyBorder="1" applyAlignment="1">
      <alignment/>
      <protection/>
    </xf>
    <xf numFmtId="4" fontId="38" fillId="0" borderId="30" xfId="56" applyNumberFormat="1" applyFont="1" applyBorder="1" applyAlignment="1">
      <alignment/>
      <protection/>
    </xf>
    <xf numFmtId="4" fontId="38" fillId="0" borderId="31" xfId="56" applyNumberFormat="1" applyFont="1" applyBorder="1" applyAlignment="1">
      <alignment/>
      <protection/>
    </xf>
    <xf numFmtId="0" fontId="38" fillId="0" borderId="29" xfId="56" applyFont="1" applyBorder="1" applyAlignment="1">
      <alignment/>
      <protection/>
    </xf>
    <xf numFmtId="0" fontId="38" fillId="0" borderId="30" xfId="56" applyFont="1" applyBorder="1" applyAlignment="1">
      <alignment/>
      <protection/>
    </xf>
    <xf numFmtId="0" fontId="38" fillId="0" borderId="31" xfId="56" applyFont="1" applyBorder="1" applyAlignment="1">
      <alignment/>
      <protection/>
    </xf>
    <xf numFmtId="0" fontId="40" fillId="0" borderId="13" xfId="56" applyFont="1" applyBorder="1">
      <alignment/>
      <protection/>
    </xf>
    <xf numFmtId="0" fontId="38" fillId="0" borderId="37" xfId="56" applyFont="1" applyBorder="1" applyAlignment="1">
      <alignment horizontal="center"/>
      <protection/>
    </xf>
    <xf numFmtId="0" fontId="9" fillId="0" borderId="23" xfId="51" applyFont="1" applyBorder="1" applyAlignment="1" applyProtection="1">
      <alignment horizontal="center" vertical="center"/>
      <protection/>
    </xf>
    <xf numFmtId="49" fontId="9" fillId="0" borderId="23" xfId="51" applyNumberFormat="1" applyFont="1" applyBorder="1" applyAlignment="1" applyProtection="1">
      <alignment horizontal="center" vertical="center" wrapText="1"/>
      <protection/>
    </xf>
    <xf numFmtId="0" fontId="10" fillId="0" borderId="23" xfId="51" applyFont="1" applyBorder="1" applyAlignment="1" applyProtection="1">
      <alignment horizontal="center" vertical="center"/>
      <protection/>
    </xf>
    <xf numFmtId="0" fontId="10" fillId="0" borderId="11" xfId="51" applyFont="1" applyBorder="1" applyAlignment="1" applyProtection="1">
      <alignment horizontal="center" vertical="center"/>
      <protection/>
    </xf>
    <xf numFmtId="0" fontId="10" fillId="0" borderId="0" xfId="51" applyFont="1" applyAlignment="1" applyProtection="1">
      <alignment horizontal="center" vertical="center"/>
      <protection/>
    </xf>
    <xf numFmtId="0" fontId="3" fillId="36" borderId="11" xfId="51" applyFont="1" applyFill="1" applyBorder="1" applyAlignment="1">
      <alignment horizontal="center" vertical="center"/>
      <protection/>
    </xf>
    <xf numFmtId="0" fontId="7" fillId="0" borderId="26" xfId="51" applyFont="1" applyBorder="1" applyAlignment="1">
      <alignment vertical="center" wrapText="1"/>
      <protection/>
    </xf>
    <xf numFmtId="0" fontId="3" fillId="0" borderId="26" xfId="51" applyFont="1" applyBorder="1" applyAlignment="1">
      <alignment horizontal="left" vertical="center"/>
      <protection/>
    </xf>
    <xf numFmtId="0" fontId="49" fillId="36" borderId="11" xfId="51" applyFont="1" applyFill="1" applyBorder="1" applyAlignment="1">
      <alignment horizontal="center" vertical="center"/>
      <protection/>
    </xf>
    <xf numFmtId="4" fontId="12" fillId="0" borderId="21" xfId="51" applyNumberFormat="1" applyFont="1" applyBorder="1" applyAlignment="1">
      <alignment horizontal="right" vertical="center"/>
      <protection/>
    </xf>
    <xf numFmtId="4" fontId="2" fillId="0" borderId="13" xfId="51" applyNumberFormat="1" applyFont="1" applyBorder="1" applyAlignment="1">
      <alignment vertical="center"/>
      <protection/>
    </xf>
    <xf numFmtId="49" fontId="2" fillId="0" borderId="19" xfId="51" applyNumberFormat="1" applyFont="1" applyBorder="1" applyAlignment="1">
      <alignment horizontal="center" vertical="center"/>
      <protection/>
    </xf>
    <xf numFmtId="4" fontId="2" fillId="0" borderId="15" xfId="51" applyNumberFormat="1" applyFont="1" applyBorder="1" applyAlignment="1">
      <alignment vertical="center"/>
      <protection/>
    </xf>
    <xf numFmtId="4" fontId="12" fillId="0" borderId="21" xfId="51" applyNumberFormat="1" applyFont="1" applyBorder="1" applyAlignment="1">
      <alignment vertical="center"/>
      <protection/>
    </xf>
    <xf numFmtId="4" fontId="2" fillId="0" borderId="0" xfId="51" applyNumberFormat="1" applyAlignment="1">
      <alignment vertical="center"/>
      <protection/>
    </xf>
    <xf numFmtId="49" fontId="3" fillId="0" borderId="11" xfId="51" applyNumberFormat="1" applyFont="1" applyBorder="1" applyAlignment="1">
      <alignment horizontal="right" vertical="center"/>
      <protection/>
    </xf>
    <xf numFmtId="49" fontId="3" fillId="0" borderId="26" xfId="51" applyNumberFormat="1" applyFont="1" applyBorder="1" applyAlignment="1">
      <alignment vertical="center"/>
      <protection/>
    </xf>
    <xf numFmtId="49" fontId="3" fillId="0" borderId="21" xfId="51" applyNumberFormat="1" applyFont="1" applyBorder="1" applyAlignment="1">
      <alignment vertical="center"/>
      <protection/>
    </xf>
    <xf numFmtId="49" fontId="2" fillId="0" borderId="19" xfId="51" applyNumberFormat="1" applyFont="1" applyBorder="1" applyAlignment="1">
      <alignment vertical="center"/>
      <protection/>
    </xf>
    <xf numFmtId="49" fontId="2" fillId="0" borderId="37" xfId="51" applyNumberFormat="1" applyFont="1" applyBorder="1" applyAlignment="1">
      <alignment horizontal="right" vertical="center"/>
      <protection/>
    </xf>
    <xf numFmtId="49" fontId="2" fillId="0" borderId="36" xfId="51" applyNumberFormat="1" applyFont="1" applyBorder="1" applyAlignment="1">
      <alignment horizontal="right" vertical="center"/>
      <protection/>
    </xf>
    <xf numFmtId="49" fontId="2" fillId="0" borderId="17" xfId="51" applyNumberFormat="1" applyFont="1" applyBorder="1" applyAlignment="1">
      <alignment horizontal="right" vertical="center"/>
      <protection/>
    </xf>
    <xf numFmtId="49" fontId="2" fillId="0" borderId="38" xfId="51" applyNumberFormat="1" applyFont="1" applyBorder="1" applyAlignment="1">
      <alignment horizontal="right" vertical="center"/>
      <protection/>
    </xf>
    <xf numFmtId="0" fontId="3" fillId="0" borderId="26" xfId="51" applyFont="1" applyBorder="1" applyAlignment="1">
      <alignment vertical="center"/>
      <protection/>
    </xf>
    <xf numFmtId="0" fontId="3" fillId="0" borderId="21" xfId="51" applyFont="1" applyBorder="1" applyAlignment="1">
      <alignment vertical="center"/>
      <protection/>
    </xf>
    <xf numFmtId="0" fontId="2" fillId="0" borderId="37" xfId="51" applyFont="1" applyBorder="1" applyAlignment="1">
      <alignment vertical="center"/>
      <protection/>
    </xf>
    <xf numFmtId="0" fontId="2" fillId="0" borderId="36" xfId="51" applyFont="1" applyBorder="1" applyAlignment="1">
      <alignment vertical="center"/>
      <protection/>
    </xf>
    <xf numFmtId="0" fontId="2" fillId="0" borderId="29" xfId="51" applyFont="1" applyBorder="1" applyAlignment="1">
      <alignment vertical="center"/>
      <protection/>
    </xf>
    <xf numFmtId="0" fontId="2" fillId="0" borderId="31" xfId="51" applyFont="1" applyBorder="1" applyAlignment="1">
      <alignment vertical="center"/>
      <protection/>
    </xf>
    <xf numFmtId="4" fontId="18" fillId="0" borderId="13" xfId="51" applyNumberFormat="1" applyFont="1" applyFill="1" applyBorder="1" applyAlignment="1" applyProtection="1">
      <alignment vertical="center"/>
      <protection locked="0"/>
    </xf>
    <xf numFmtId="4" fontId="2" fillId="0" borderId="14" xfId="51" applyNumberFormat="1" applyFont="1" applyFill="1" applyBorder="1" applyAlignment="1">
      <alignment vertical="center"/>
      <protection/>
    </xf>
    <xf numFmtId="4" fontId="7" fillId="35" borderId="15" xfId="51" applyNumberFormat="1" applyFont="1" applyFill="1" applyBorder="1" applyAlignment="1" applyProtection="1">
      <alignment vertical="center"/>
      <protection locked="0"/>
    </xf>
    <xf numFmtId="4" fontId="7" fillId="35" borderId="14" xfId="51" applyNumberFormat="1" applyFont="1" applyFill="1" applyBorder="1" applyAlignment="1" applyProtection="1">
      <alignment vertical="center"/>
      <protection locked="0"/>
    </xf>
    <xf numFmtId="0" fontId="89" fillId="33" borderId="23" xfId="51" applyFont="1" applyFill="1" applyBorder="1" applyAlignment="1">
      <alignment horizontal="center" vertical="top" wrapText="1"/>
      <protection/>
    </xf>
    <xf numFmtId="4" fontId="7" fillId="0" borderId="14" xfId="51" applyNumberFormat="1" applyFont="1" applyFill="1" applyBorder="1" applyAlignment="1" applyProtection="1">
      <alignment vertical="center"/>
      <protection locked="0"/>
    </xf>
    <xf numFmtId="4" fontId="50" fillId="0" borderId="12" xfId="51" applyNumberFormat="1" applyFont="1" applyBorder="1" applyAlignment="1">
      <alignment vertical="center"/>
      <protection/>
    </xf>
    <xf numFmtId="4" fontId="50" fillId="0" borderId="13" xfId="51" applyNumberFormat="1" applyFont="1" applyBorder="1" applyAlignment="1">
      <alignment vertical="center"/>
      <protection/>
    </xf>
    <xf numFmtId="4" fontId="51" fillId="0" borderId="13" xfId="51" applyNumberFormat="1" applyFont="1" applyBorder="1" applyAlignment="1">
      <alignment vertical="center"/>
      <protection/>
    </xf>
    <xf numFmtId="4" fontId="51" fillId="0" borderId="14" xfId="51" applyNumberFormat="1" applyFont="1" applyBorder="1" applyAlignment="1">
      <alignment vertical="center"/>
      <protection/>
    </xf>
    <xf numFmtId="4" fontId="50" fillId="0" borderId="15" xfId="51" applyNumberFormat="1" applyFont="1" applyBorder="1" applyAlignment="1">
      <alignment vertical="center"/>
      <protection/>
    </xf>
    <xf numFmtId="4" fontId="50" fillId="0" borderId="14" xfId="51" applyNumberFormat="1" applyFont="1" applyBorder="1" applyAlignment="1">
      <alignment vertical="center"/>
      <protection/>
    </xf>
    <xf numFmtId="4" fontId="51" fillId="0" borderId="15" xfId="51" applyNumberFormat="1" applyFont="1" applyBorder="1" applyAlignment="1">
      <alignment vertical="center"/>
      <protection/>
    </xf>
    <xf numFmtId="4" fontId="50" fillId="0" borderId="11" xfId="51" applyNumberFormat="1" applyFont="1" applyBorder="1" applyAlignment="1">
      <alignment vertical="center"/>
      <protection/>
    </xf>
    <xf numFmtId="0" fontId="89" fillId="33" borderId="19" xfId="51" applyFont="1" applyFill="1" applyBorder="1" applyAlignment="1">
      <alignment vertical="top" wrapText="1"/>
      <protection/>
    </xf>
    <xf numFmtId="0" fontId="2" fillId="0" borderId="13" xfId="51" applyFont="1" applyBorder="1" applyAlignment="1">
      <alignment vertical="center" wrapText="1"/>
      <protection/>
    </xf>
    <xf numFmtId="0" fontId="95" fillId="33" borderId="11" xfId="51" applyFont="1" applyFill="1" applyBorder="1" applyAlignment="1">
      <alignment horizontal="center" vertical="center" wrapText="1"/>
      <protection/>
    </xf>
    <xf numFmtId="0" fontId="92" fillId="35" borderId="39" xfId="51" applyFont="1" applyFill="1" applyBorder="1" applyAlignment="1">
      <alignment vertical="top" wrapText="1"/>
      <protection/>
    </xf>
    <xf numFmtId="4" fontId="2" fillId="0" borderId="12" xfId="51" applyNumberFormat="1" applyFill="1" applyBorder="1" applyAlignment="1" applyProtection="1">
      <alignment vertical="center"/>
      <protection locked="0"/>
    </xf>
    <xf numFmtId="4" fontId="2" fillId="0" borderId="12" xfId="51" applyNumberFormat="1" applyBorder="1" applyAlignment="1">
      <alignment vertical="center"/>
      <protection/>
    </xf>
    <xf numFmtId="4" fontId="8" fillId="0" borderId="16" xfId="52" applyNumberFormat="1" applyFont="1" applyFill="1" applyBorder="1" applyAlignment="1" applyProtection="1">
      <alignment horizontal="right" vertical="center" wrapText="1"/>
      <protection locked="0"/>
    </xf>
    <xf numFmtId="4" fontId="21" fillId="0" borderId="16" xfId="52" applyNumberFormat="1" applyFont="1" applyFill="1" applyBorder="1" applyAlignment="1" applyProtection="1">
      <alignment horizontal="right" vertical="center" wrapText="1"/>
      <protection locked="0"/>
    </xf>
    <xf numFmtId="49" fontId="22" fillId="0" borderId="16" xfId="52" applyNumberFormat="1" applyFont="1" applyFill="1" applyBorder="1" applyAlignment="1" applyProtection="1">
      <alignment horizontal="center" vertical="center" wrapText="1"/>
      <protection locked="0"/>
    </xf>
    <xf numFmtId="49" fontId="23" fillId="0" borderId="16" xfId="52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52" applyNumberFormat="1" applyFont="1" applyFill="1" applyBorder="1" applyAlignment="1" applyProtection="1">
      <alignment horizontal="left"/>
      <protection locked="0"/>
    </xf>
    <xf numFmtId="0" fontId="8" fillId="0" borderId="17" xfId="52" applyNumberFormat="1" applyFont="1" applyFill="1" applyBorder="1" applyAlignment="1" applyProtection="1">
      <alignment horizontal="left"/>
      <protection locked="0"/>
    </xf>
    <xf numFmtId="49" fontId="15" fillId="0" borderId="15" xfId="51" applyNumberFormat="1" applyFont="1" applyBorder="1" applyAlignment="1">
      <alignment vertical="center" wrapText="1"/>
      <protection/>
    </xf>
    <xf numFmtId="49" fontId="22" fillId="0" borderId="16" xfId="52" applyNumberFormat="1" applyFont="1" applyFill="1" applyBorder="1" applyAlignment="1" applyProtection="1">
      <alignment horizontal="center" vertical="center" wrapText="1"/>
      <protection locked="0"/>
    </xf>
    <xf numFmtId="4" fontId="8" fillId="0" borderId="16" xfId="52" applyNumberFormat="1" applyFont="1" applyFill="1" applyBorder="1" applyAlignment="1" applyProtection="1">
      <alignment horizontal="right" vertical="center" wrapText="1"/>
      <protection locked="0"/>
    </xf>
    <xf numFmtId="0" fontId="92" fillId="35" borderId="40" xfId="51" applyFont="1" applyFill="1" applyBorder="1" applyAlignment="1">
      <alignment horizontal="center" vertical="top" wrapText="1"/>
      <protection/>
    </xf>
    <xf numFmtId="4" fontId="16" fillId="0" borderId="13" xfId="51" applyNumberFormat="1" applyFont="1" applyBorder="1" applyAlignment="1">
      <alignment vertical="center"/>
      <protection/>
    </xf>
    <xf numFmtId="4" fontId="18" fillId="0" borderId="13" xfId="51" applyNumberFormat="1" applyFont="1" applyBorder="1" applyAlignment="1">
      <alignment vertical="center"/>
      <protection/>
    </xf>
    <xf numFmtId="4" fontId="18" fillId="0" borderId="11" xfId="51" applyNumberFormat="1" applyFont="1" applyBorder="1" applyAlignment="1">
      <alignment vertical="center"/>
      <protection/>
    </xf>
    <xf numFmtId="0" fontId="2" fillId="0" borderId="41" xfId="51" applyFont="1" applyBorder="1" applyAlignment="1">
      <alignment vertical="center"/>
      <protection/>
    </xf>
    <xf numFmtId="0" fontId="2" fillId="0" borderId="42" xfId="51" applyFont="1" applyBorder="1" applyAlignment="1">
      <alignment vertical="center"/>
      <protection/>
    </xf>
    <xf numFmtId="4" fontId="2" fillId="0" borderId="22" xfId="51" applyNumberFormat="1" applyFont="1" applyFill="1" applyBorder="1" applyAlignment="1">
      <alignment vertical="center"/>
      <protection/>
    </xf>
    <xf numFmtId="0" fontId="92" fillId="35" borderId="43" xfId="51" applyFont="1" applyFill="1" applyBorder="1" applyAlignment="1">
      <alignment vertical="top" wrapText="1"/>
      <protection/>
    </xf>
    <xf numFmtId="0" fontId="92" fillId="35" borderId="44" xfId="51" applyFont="1" applyFill="1" applyBorder="1" applyAlignment="1">
      <alignment horizontal="center" vertical="top" wrapText="1"/>
      <protection/>
    </xf>
    <xf numFmtId="0" fontId="6" fillId="0" borderId="0" xfId="55" applyNumberFormat="1" applyFont="1" applyFill="1" applyBorder="1" applyAlignment="1" applyProtection="1">
      <alignment horizontal="left"/>
      <protection locked="0"/>
    </xf>
    <xf numFmtId="49" fontId="36" fillId="0" borderId="0" xfId="54" applyNumberFormat="1" applyFont="1" applyFill="1" applyAlignment="1" applyProtection="1">
      <alignment horizontal="right" vertical="center"/>
      <protection locked="0"/>
    </xf>
    <xf numFmtId="0" fontId="2" fillId="0" borderId="0" xfId="51" applyFill="1" applyAlignment="1">
      <alignment horizontal="right"/>
      <protection/>
    </xf>
    <xf numFmtId="49" fontId="54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23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54" fillId="0" borderId="16" xfId="55" applyNumberFormat="1" applyFont="1" applyFill="1" applyBorder="1" applyAlignment="1" applyProtection="1">
      <alignment horizontal="right" vertical="center" wrapText="1"/>
      <protection locked="0"/>
    </xf>
    <xf numFmtId="49" fontId="55" fillId="0" borderId="16" xfId="55" applyNumberFormat="1" applyFont="1" applyFill="1" applyBorder="1" applyAlignment="1" applyProtection="1">
      <alignment horizontal="right" vertical="center" wrapText="1"/>
      <protection locked="0"/>
    </xf>
    <xf numFmtId="0" fontId="95" fillId="33" borderId="11" xfId="51" applyFont="1" applyFill="1" applyBorder="1" applyAlignment="1">
      <alignment horizontal="center" vertical="top" wrapText="1"/>
      <protection/>
    </xf>
    <xf numFmtId="0" fontId="7" fillId="0" borderId="11" xfId="51" applyFont="1" applyBorder="1" applyAlignment="1">
      <alignment horizontal="center"/>
      <protection/>
    </xf>
    <xf numFmtId="0" fontId="89" fillId="33" borderId="18" xfId="51" applyFont="1" applyFill="1" applyBorder="1" applyAlignment="1">
      <alignment horizontal="center" vertical="top" wrapText="1"/>
      <protection/>
    </xf>
    <xf numFmtId="0" fontId="89" fillId="33" borderId="19" xfId="51" applyFont="1" applyFill="1" applyBorder="1" applyAlignment="1">
      <alignment horizontal="center" vertical="top" wrapText="1"/>
      <protection/>
    </xf>
    <xf numFmtId="0" fontId="89" fillId="33" borderId="23" xfId="51" applyFont="1" applyFill="1" applyBorder="1" applyAlignment="1">
      <alignment horizontal="center" vertical="top" wrapText="1"/>
      <protection/>
    </xf>
    <xf numFmtId="0" fontId="89" fillId="33" borderId="11" xfId="51" applyFont="1" applyFill="1" applyBorder="1" applyAlignment="1">
      <alignment horizontal="center" wrapText="1"/>
      <protection/>
    </xf>
    <xf numFmtId="0" fontId="89" fillId="33" borderId="26" xfId="51" applyFont="1" applyFill="1" applyBorder="1" applyAlignment="1">
      <alignment horizontal="center" wrapText="1"/>
      <protection/>
    </xf>
    <xf numFmtId="0" fontId="89" fillId="33" borderId="20" xfId="51" applyFont="1" applyFill="1" applyBorder="1" applyAlignment="1">
      <alignment horizontal="center" wrapText="1"/>
      <protection/>
    </xf>
    <xf numFmtId="0" fontId="89" fillId="33" borderId="21" xfId="51" applyFont="1" applyFill="1" applyBorder="1" applyAlignment="1">
      <alignment horizontal="center" wrapText="1"/>
      <protection/>
    </xf>
    <xf numFmtId="0" fontId="89" fillId="33" borderId="11" xfId="51" applyFont="1" applyFill="1" applyBorder="1" applyAlignment="1">
      <alignment horizontal="center" vertical="top" wrapText="1"/>
      <protection/>
    </xf>
    <xf numFmtId="0" fontId="16" fillId="0" borderId="26" xfId="51" applyFont="1" applyBorder="1" applyAlignment="1">
      <alignment horizontal="center" vertical="center"/>
      <protection/>
    </xf>
    <xf numFmtId="0" fontId="16" fillId="0" borderId="20" xfId="51" applyFont="1" applyBorder="1" applyAlignment="1">
      <alignment horizontal="center" vertical="center"/>
      <protection/>
    </xf>
    <xf numFmtId="0" fontId="16" fillId="0" borderId="21" xfId="51" applyFont="1" applyBorder="1" applyAlignment="1">
      <alignment horizontal="center" vertical="center"/>
      <protection/>
    </xf>
    <xf numFmtId="0" fontId="89" fillId="33" borderId="11" xfId="51" applyFont="1" applyFill="1" applyBorder="1" applyAlignment="1">
      <alignment vertical="top" wrapText="1"/>
      <protection/>
    </xf>
    <xf numFmtId="0" fontId="89" fillId="33" borderId="18" xfId="51" applyFont="1" applyFill="1" applyBorder="1" applyAlignment="1" applyProtection="1">
      <alignment horizontal="center" vertical="top" wrapText="1"/>
      <protection locked="0"/>
    </xf>
    <xf numFmtId="0" fontId="89" fillId="33" borderId="23" xfId="51" applyFont="1" applyFill="1" applyBorder="1" applyAlignment="1" applyProtection="1">
      <alignment horizontal="center" vertical="top" wrapText="1"/>
      <protection locked="0"/>
    </xf>
    <xf numFmtId="0" fontId="96" fillId="33" borderId="11" xfId="51" applyFont="1" applyFill="1" applyBorder="1" applyAlignment="1">
      <alignment horizontal="center" vertical="top" wrapText="1"/>
      <protection/>
    </xf>
    <xf numFmtId="49" fontId="54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54" fillId="0" borderId="16" xfId="55" applyNumberFormat="1" applyFont="1" applyFill="1" applyBorder="1" applyAlignment="1" applyProtection="1">
      <alignment horizontal="left" vertical="center" wrapText="1"/>
      <protection locked="0"/>
    </xf>
    <xf numFmtId="49" fontId="54" fillId="0" borderId="16" xfId="55" applyNumberFormat="1" applyFont="1" applyFill="1" applyBorder="1" applyAlignment="1" applyProtection="1">
      <alignment horizontal="right" vertical="center" wrapText="1"/>
      <protection locked="0"/>
    </xf>
    <xf numFmtId="49" fontId="56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55" fillId="0" borderId="16" xfId="55" applyNumberFormat="1" applyFont="1" applyFill="1" applyBorder="1" applyAlignment="1" applyProtection="1">
      <alignment horizontal="right" vertical="center" wrapText="1"/>
      <protection locked="0"/>
    </xf>
    <xf numFmtId="49" fontId="55" fillId="0" borderId="16" xfId="55" applyNumberFormat="1" applyFont="1" applyFill="1" applyBorder="1" applyAlignment="1" applyProtection="1">
      <alignment horizontal="right" vertical="center" wrapText="1"/>
      <protection locked="0"/>
    </xf>
    <xf numFmtId="49" fontId="23" fillId="0" borderId="16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5" applyNumberFormat="1" applyFont="1" applyFill="1" applyBorder="1" applyAlignment="1" applyProtection="1">
      <alignment horizontal="left"/>
      <protection locked="0"/>
    </xf>
    <xf numFmtId="49" fontId="23" fillId="0" borderId="0" xfId="55" applyNumberFormat="1" applyFont="1" applyFill="1" applyAlignment="1" applyProtection="1">
      <alignment horizontal="right" vertical="center" wrapText="1"/>
      <protection locked="0"/>
    </xf>
    <xf numFmtId="49" fontId="22" fillId="0" borderId="0" xfId="55" applyNumberFormat="1" applyFont="1" applyFill="1" applyAlignment="1" applyProtection="1">
      <alignment horizontal="center" vertical="center" wrapText="1"/>
      <protection locked="0"/>
    </xf>
    <xf numFmtId="49" fontId="53" fillId="0" borderId="0" xfId="55" applyNumberFormat="1" applyFont="1" applyFill="1" applyAlignment="1" applyProtection="1">
      <alignment horizontal="left" vertical="center" wrapText="1"/>
      <protection locked="0"/>
    </xf>
    <xf numFmtId="49" fontId="52" fillId="0" borderId="0" xfId="55" applyNumberFormat="1" applyFont="1" applyFill="1" applyAlignment="1" applyProtection="1">
      <alignment horizontal="center" vertical="center" wrapText="1"/>
      <protection locked="0"/>
    </xf>
    <xf numFmtId="0" fontId="11" fillId="36" borderId="11" xfId="51" applyFont="1" applyFill="1" applyBorder="1" applyAlignment="1">
      <alignment horizontal="center" vertical="center" wrapText="1"/>
      <protection/>
    </xf>
    <xf numFmtId="0" fontId="3" fillId="0" borderId="17" xfId="51" applyFont="1" applyFill="1" applyBorder="1" applyAlignment="1">
      <alignment horizontal="center" vertical="center" wrapText="1"/>
      <protection/>
    </xf>
    <xf numFmtId="0" fontId="3" fillId="36" borderId="11" xfId="51" applyFont="1" applyFill="1" applyBorder="1" applyAlignment="1">
      <alignment horizontal="center" vertical="center"/>
      <protection/>
    </xf>
    <xf numFmtId="0" fontId="11" fillId="36" borderId="11" xfId="51" applyFont="1" applyFill="1" applyBorder="1" applyAlignment="1">
      <alignment horizontal="center" vertical="center"/>
      <protection/>
    </xf>
    <xf numFmtId="49" fontId="22" fillId="0" borderId="16" xfId="52" applyNumberFormat="1" applyFont="1" applyFill="1" applyBorder="1" applyAlignment="1" applyProtection="1">
      <alignment horizontal="center" vertical="center" wrapText="1"/>
      <protection locked="0"/>
    </xf>
    <xf numFmtId="49" fontId="22" fillId="0" borderId="16" xfId="52" applyNumberFormat="1" applyFont="1" applyFill="1" applyBorder="1" applyAlignment="1" applyProtection="1">
      <alignment horizontal="left" vertical="center" wrapText="1"/>
      <protection locked="0"/>
    </xf>
    <xf numFmtId="4" fontId="8" fillId="0" borderId="16" xfId="52" applyNumberFormat="1" applyFont="1" applyFill="1" applyBorder="1" applyAlignment="1" applyProtection="1">
      <alignment horizontal="right" vertical="center" wrapText="1"/>
      <protection locked="0"/>
    </xf>
    <xf numFmtId="4" fontId="8" fillId="0" borderId="45" xfId="52" applyNumberFormat="1" applyFont="1" applyFill="1" applyBorder="1" applyAlignment="1" applyProtection="1">
      <alignment horizontal="right" vertical="center" wrapText="1"/>
      <protection locked="0"/>
    </xf>
    <xf numFmtId="49" fontId="22" fillId="0" borderId="45" xfId="52" applyNumberFormat="1" applyFont="1" applyFill="1" applyBorder="1" applyAlignment="1" applyProtection="1">
      <alignment horizontal="center" vertical="center" wrapText="1"/>
      <protection locked="0"/>
    </xf>
    <xf numFmtId="49" fontId="23" fillId="0" borderId="16" xfId="52" applyNumberFormat="1" applyFont="1" applyFill="1" applyBorder="1" applyAlignment="1" applyProtection="1">
      <alignment horizontal="center" vertical="center" wrapText="1"/>
      <protection locked="0"/>
    </xf>
    <xf numFmtId="49" fontId="23" fillId="0" borderId="45" xfId="52" applyNumberFormat="1" applyFont="1" applyFill="1" applyBorder="1" applyAlignment="1" applyProtection="1">
      <alignment horizontal="center" vertical="center" wrapText="1"/>
      <protection locked="0"/>
    </xf>
    <xf numFmtId="49" fontId="23" fillId="0" borderId="16" xfId="52" applyNumberFormat="1" applyFont="1" applyFill="1" applyBorder="1" applyAlignment="1" applyProtection="1">
      <alignment horizontal="left" vertical="center" wrapText="1"/>
      <protection locked="0"/>
    </xf>
    <xf numFmtId="49" fontId="21" fillId="0" borderId="16" xfId="52" applyNumberFormat="1" applyFont="1" applyFill="1" applyBorder="1" applyAlignment="1" applyProtection="1">
      <alignment horizontal="center" vertical="center" wrapText="1"/>
      <protection locked="0"/>
    </xf>
    <xf numFmtId="4" fontId="21" fillId="0" borderId="16" xfId="52" applyNumberFormat="1" applyFont="1" applyFill="1" applyBorder="1" applyAlignment="1" applyProtection="1">
      <alignment horizontal="right" vertical="center" wrapText="1"/>
      <protection locked="0"/>
    </xf>
    <xf numFmtId="4" fontId="21" fillId="0" borderId="45" xfId="52" applyNumberFormat="1" applyFont="1" applyFill="1" applyBorder="1" applyAlignment="1" applyProtection="1">
      <alignment horizontal="right" vertical="center" wrapText="1"/>
      <protection locked="0"/>
    </xf>
    <xf numFmtId="0" fontId="12" fillId="0" borderId="11" xfId="51" applyFont="1" applyBorder="1" applyAlignment="1">
      <alignment horizontal="center" vertical="center"/>
      <protection/>
    </xf>
    <xf numFmtId="0" fontId="17" fillId="0" borderId="0" xfId="51" applyFont="1" applyAlignment="1">
      <alignment horizontal="center" vertical="center" wrapText="1"/>
      <protection/>
    </xf>
    <xf numFmtId="0" fontId="3" fillId="36" borderId="18" xfId="51" applyFont="1" applyFill="1" applyBorder="1" applyAlignment="1">
      <alignment horizontal="center" vertical="center"/>
      <protection/>
    </xf>
    <xf numFmtId="0" fontId="3" fillId="36" borderId="19" xfId="51" applyFont="1" applyFill="1" applyBorder="1" applyAlignment="1">
      <alignment horizontal="center" vertical="center"/>
      <protection/>
    </xf>
    <xf numFmtId="0" fontId="3" fillId="36" borderId="23" xfId="51" applyFont="1" applyFill="1" applyBorder="1" applyAlignment="1">
      <alignment horizontal="center" vertical="center"/>
      <protection/>
    </xf>
    <xf numFmtId="0" fontId="3" fillId="36" borderId="11" xfId="51" applyFont="1" applyFill="1" applyBorder="1" applyAlignment="1">
      <alignment horizontal="center" vertical="center" wrapText="1"/>
      <protection/>
    </xf>
    <xf numFmtId="0" fontId="3" fillId="0" borderId="11" xfId="51" applyFont="1" applyBorder="1" applyAlignment="1">
      <alignment horizontal="center" vertical="center"/>
      <protection/>
    </xf>
    <xf numFmtId="0" fontId="17" fillId="0" borderId="0" xfId="51" applyFont="1" applyAlignment="1">
      <alignment horizontal="center" vertical="center"/>
      <protection/>
    </xf>
    <xf numFmtId="0" fontId="33" fillId="0" borderId="0" xfId="51" applyFont="1" applyAlignment="1">
      <alignment horizontal="center" wrapText="1"/>
      <protection/>
    </xf>
    <xf numFmtId="0" fontId="12" fillId="0" borderId="0" xfId="51" applyFont="1" applyAlignment="1">
      <alignment horizontal="center" vertical="center" wrapText="1"/>
      <protection/>
    </xf>
    <xf numFmtId="0" fontId="12" fillId="0" borderId="11" xfId="51" applyFont="1" applyBorder="1" applyAlignment="1">
      <alignment horizontal="center" vertical="center"/>
      <protection/>
    </xf>
    <xf numFmtId="0" fontId="32" fillId="0" borderId="0" xfId="51" applyFont="1" applyAlignment="1">
      <alignment horizontal="center" wrapText="1"/>
      <protection/>
    </xf>
    <xf numFmtId="0" fontId="41" fillId="0" borderId="0" xfId="56" applyFont="1" applyAlignment="1">
      <alignment horizontal="left"/>
      <protection/>
    </xf>
    <xf numFmtId="0" fontId="31" fillId="0" borderId="32" xfId="56" applyFont="1" applyBorder="1" applyAlignment="1">
      <alignment horizontal="center"/>
      <protection/>
    </xf>
    <xf numFmtId="0" fontId="31" fillId="0" borderId="34" xfId="56" applyFont="1" applyBorder="1" applyAlignment="1">
      <alignment horizontal="center"/>
      <protection/>
    </xf>
    <xf numFmtId="0" fontId="40" fillId="0" borderId="14" xfId="56" applyFont="1" applyBorder="1" applyAlignment="1">
      <alignment horizontal="center" vertical="center"/>
      <protection/>
    </xf>
    <xf numFmtId="0" fontId="40" fillId="0" borderId="22" xfId="56" applyFont="1" applyBorder="1" applyAlignment="1">
      <alignment horizontal="center" vertical="center"/>
      <protection/>
    </xf>
    <xf numFmtId="0" fontId="40" fillId="0" borderId="13" xfId="56" applyFont="1" applyBorder="1" applyAlignment="1">
      <alignment horizontal="center" vertical="center"/>
      <protection/>
    </xf>
    <xf numFmtId="4" fontId="31" fillId="0" borderId="32" xfId="56" applyNumberFormat="1" applyFont="1" applyBorder="1" applyAlignment="1">
      <alignment horizontal="center"/>
      <protection/>
    </xf>
    <xf numFmtId="4" fontId="31" fillId="0" borderId="34" xfId="56" applyNumberFormat="1" applyFont="1" applyBorder="1" applyAlignment="1">
      <alignment horizontal="center"/>
      <protection/>
    </xf>
    <xf numFmtId="0" fontId="31" fillId="36" borderId="11" xfId="56" applyFont="1" applyFill="1" applyBorder="1" applyAlignment="1">
      <alignment horizontal="center" vertical="center"/>
      <protection/>
    </xf>
    <xf numFmtId="0" fontId="31" fillId="36" borderId="11" xfId="56" applyFont="1" applyFill="1" applyBorder="1" applyAlignment="1">
      <alignment horizontal="center" vertical="center" wrapText="1"/>
      <protection/>
    </xf>
    <xf numFmtId="0" fontId="40" fillId="0" borderId="12" xfId="56" applyFont="1" applyBorder="1" applyAlignment="1">
      <alignment horizontal="center" vertical="center"/>
      <protection/>
    </xf>
    <xf numFmtId="0" fontId="15" fillId="0" borderId="11" xfId="56" applyFont="1" applyBorder="1" applyAlignment="1">
      <alignment horizontal="center"/>
      <protection/>
    </xf>
    <xf numFmtId="0" fontId="31" fillId="0" borderId="26" xfId="56" applyFont="1" applyBorder="1" applyAlignment="1">
      <alignment horizontal="center"/>
      <protection/>
    </xf>
    <xf numFmtId="0" fontId="31" fillId="0" borderId="21" xfId="56" applyFont="1" applyBorder="1" applyAlignment="1">
      <alignment horizontal="center"/>
      <protection/>
    </xf>
    <xf numFmtId="0" fontId="37" fillId="0" borderId="0" xfId="56" applyFont="1" applyAlignment="1">
      <alignment horizontal="center"/>
      <protection/>
    </xf>
    <xf numFmtId="0" fontId="29" fillId="0" borderId="0" xfId="51" applyFont="1" applyAlignment="1">
      <alignment horizontal="center"/>
      <protection/>
    </xf>
    <xf numFmtId="0" fontId="30" fillId="0" borderId="0" xfId="51" applyFont="1" applyAlignment="1">
      <alignment horizontal="center"/>
      <protection/>
    </xf>
    <xf numFmtId="0" fontId="17" fillId="0" borderId="40" xfId="51" applyFont="1" applyBorder="1" applyAlignment="1">
      <alignment horizontal="center" vertical="center"/>
      <protection/>
    </xf>
    <xf numFmtId="0" fontId="17" fillId="0" borderId="20" xfId="51" applyFont="1" applyBorder="1" applyAlignment="1">
      <alignment horizontal="center" vertical="center"/>
      <protection/>
    </xf>
    <xf numFmtId="0" fontId="17" fillId="0" borderId="21" xfId="51" applyFont="1" applyBorder="1" applyAlignment="1">
      <alignment horizontal="center" vertical="center"/>
      <protection/>
    </xf>
    <xf numFmtId="0" fontId="91" fillId="35" borderId="46" xfId="51" applyFont="1" applyFill="1" applyBorder="1" applyAlignment="1">
      <alignment horizontal="center" vertical="top" wrapText="1"/>
      <protection/>
    </xf>
    <xf numFmtId="0" fontId="91" fillId="35" borderId="47" xfId="51" applyFont="1" applyFill="1" applyBorder="1" applyAlignment="1">
      <alignment horizontal="center" vertical="top" wrapText="1"/>
      <protection/>
    </xf>
    <xf numFmtId="0" fontId="91" fillId="35" borderId="48" xfId="51" applyFont="1" applyFill="1" applyBorder="1" applyAlignment="1">
      <alignment horizontal="center" vertical="top" wrapText="1"/>
      <protection/>
    </xf>
    <xf numFmtId="0" fontId="91" fillId="35" borderId="28" xfId="51" applyFont="1" applyFill="1" applyBorder="1" applyAlignment="1">
      <alignment horizontal="center" vertical="top" wrapText="1"/>
      <protection/>
    </xf>
    <xf numFmtId="0" fontId="91" fillId="35" borderId="18" xfId="51" applyFont="1" applyFill="1" applyBorder="1" applyAlignment="1">
      <alignment horizontal="center" vertical="top" wrapText="1"/>
      <protection/>
    </xf>
    <xf numFmtId="0" fontId="91" fillId="35" borderId="19" xfId="51" applyFont="1" applyFill="1" applyBorder="1" applyAlignment="1">
      <alignment horizontal="center" vertical="top" wrapText="1"/>
      <protection/>
    </xf>
    <xf numFmtId="0" fontId="91" fillId="35" borderId="23" xfId="51" applyFont="1" applyFill="1" applyBorder="1" applyAlignment="1">
      <alignment horizontal="center" vertical="top" wrapText="1"/>
      <protection/>
    </xf>
    <xf numFmtId="0" fontId="91" fillId="35" borderId="49" xfId="51" applyFont="1" applyFill="1" applyBorder="1" applyAlignment="1">
      <alignment horizontal="center" vertical="top" wrapText="1"/>
      <protection/>
    </xf>
    <xf numFmtId="0" fontId="91" fillId="35" borderId="50" xfId="51" applyFont="1" applyFill="1" applyBorder="1" applyAlignment="1">
      <alignment horizontal="center" vertical="top" wrapText="1"/>
      <protection/>
    </xf>
    <xf numFmtId="0" fontId="91" fillId="35" borderId="17" xfId="51" applyFont="1" applyFill="1" applyBorder="1" applyAlignment="1">
      <alignment horizontal="center" vertical="top" wrapText="1"/>
      <protection/>
    </xf>
    <xf numFmtId="0" fontId="91" fillId="35" borderId="38" xfId="51" applyFont="1" applyFill="1" applyBorder="1" applyAlignment="1">
      <alignment horizontal="center" vertical="top" wrapText="1"/>
      <protection/>
    </xf>
    <xf numFmtId="0" fontId="91" fillId="35" borderId="40" xfId="51" applyFont="1" applyFill="1" applyBorder="1" applyAlignment="1">
      <alignment horizontal="center" vertical="top" wrapText="1"/>
      <protection/>
    </xf>
    <xf numFmtId="0" fontId="91" fillId="35" borderId="43" xfId="51" applyFont="1" applyFill="1" applyBorder="1" applyAlignment="1">
      <alignment horizontal="center" vertical="top" wrapText="1"/>
      <protection/>
    </xf>
    <xf numFmtId="0" fontId="91" fillId="35" borderId="11" xfId="51" applyFont="1" applyFill="1" applyBorder="1" applyAlignment="1">
      <alignment horizontal="center" vertical="top" wrapText="1"/>
      <protection/>
    </xf>
    <xf numFmtId="0" fontId="92" fillId="35" borderId="49" xfId="51" applyFont="1" applyFill="1" applyBorder="1" applyAlignment="1">
      <alignment horizontal="center" vertical="top" wrapText="1"/>
      <protection/>
    </xf>
    <xf numFmtId="0" fontId="92" fillId="35" borderId="50" xfId="51" applyFont="1" applyFill="1" applyBorder="1" applyAlignment="1">
      <alignment horizontal="center" vertical="top" wrapText="1"/>
      <protection/>
    </xf>
    <xf numFmtId="0" fontId="92" fillId="35" borderId="26" xfId="51" applyFont="1" applyFill="1" applyBorder="1" applyAlignment="1">
      <alignment horizontal="center" vertical="top" wrapText="1"/>
      <protection/>
    </xf>
    <xf numFmtId="0" fontId="92" fillId="35" borderId="21" xfId="51" applyFont="1" applyFill="1" applyBorder="1" applyAlignment="1">
      <alignment horizontal="center" vertical="top" wrapText="1"/>
      <protection/>
    </xf>
    <xf numFmtId="0" fontId="91" fillId="35" borderId="26" xfId="51" applyFont="1" applyFill="1" applyBorder="1" applyAlignment="1">
      <alignment horizontal="center" vertical="top" wrapText="1"/>
      <protection/>
    </xf>
    <xf numFmtId="0" fontId="91" fillId="35" borderId="20" xfId="51" applyFont="1" applyFill="1" applyBorder="1" applyAlignment="1">
      <alignment horizontal="center" vertical="top" wrapText="1"/>
      <protection/>
    </xf>
    <xf numFmtId="0" fontId="91" fillId="35" borderId="21" xfId="51" applyFont="1" applyFill="1" applyBorder="1" applyAlignment="1">
      <alignment horizontal="center" vertical="top" wrapText="1"/>
      <protection/>
    </xf>
    <xf numFmtId="0" fontId="92" fillId="35" borderId="40" xfId="51" applyFont="1" applyFill="1" applyBorder="1" applyAlignment="1">
      <alignment horizontal="center" vertical="top" wrapText="1"/>
      <protection/>
    </xf>
    <xf numFmtId="0" fontId="92" fillId="35" borderId="43" xfId="51" applyFont="1" applyFill="1" applyBorder="1" applyAlignment="1">
      <alignment horizontal="center" vertical="top" wrapText="1"/>
      <protection/>
    </xf>
    <xf numFmtId="0" fontId="3" fillId="0" borderId="11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36" borderId="26" xfId="51" applyFont="1" applyFill="1" applyBorder="1" applyAlignment="1">
      <alignment horizontal="center" vertical="center"/>
      <protection/>
    </xf>
    <xf numFmtId="0" fontId="3" fillId="36" borderId="20" xfId="51" applyFont="1" applyFill="1" applyBorder="1" applyAlignment="1">
      <alignment horizontal="center" vertical="center"/>
      <protection/>
    </xf>
    <xf numFmtId="0" fontId="3" fillId="36" borderId="21" xfId="51" applyFont="1" applyFill="1" applyBorder="1" applyAlignment="1">
      <alignment horizontal="center" vertical="center"/>
      <protection/>
    </xf>
    <xf numFmtId="0" fontId="3" fillId="36" borderId="18" xfId="51" applyFont="1" applyFill="1" applyBorder="1" applyAlignment="1">
      <alignment horizontal="center" vertical="center" wrapText="1"/>
      <protection/>
    </xf>
    <xf numFmtId="0" fontId="3" fillId="36" borderId="23" xfId="51" applyFont="1" applyFill="1" applyBorder="1" applyAlignment="1">
      <alignment horizontal="center" vertical="center" wrapText="1"/>
      <protection/>
    </xf>
    <xf numFmtId="0" fontId="34" fillId="0" borderId="0" xfId="51" applyFont="1" applyAlignment="1">
      <alignment horizontal="center" vertical="center"/>
      <protection/>
    </xf>
    <xf numFmtId="0" fontId="3" fillId="36" borderId="26" xfId="51" applyFont="1" applyFill="1" applyBorder="1" applyAlignment="1">
      <alignment horizontal="center" vertical="center" wrapText="1"/>
      <protection/>
    </xf>
    <xf numFmtId="0" fontId="3" fillId="36" borderId="20" xfId="51" applyFont="1" applyFill="1" applyBorder="1" applyAlignment="1">
      <alignment horizontal="center" vertical="center" wrapText="1"/>
      <protection/>
    </xf>
    <xf numFmtId="0" fontId="3" fillId="36" borderId="21" xfId="51" applyFont="1" applyFill="1" applyBorder="1" applyAlignment="1">
      <alignment horizontal="center" vertical="center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4" xfId="53"/>
    <cellStyle name="Normalny 4 2" xfId="54"/>
    <cellStyle name="Normalny 5" xfId="55"/>
    <cellStyle name="Normalny_zal_Szczecin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3"/>
  <sheetViews>
    <sheetView tabSelected="1" zoomScale="80" zoomScaleNormal="80" zoomScaleSheetLayoutView="100" zoomScalePageLayoutView="0" workbookViewId="0" topLeftCell="A4">
      <selection activeCell="L26" sqref="L26"/>
    </sheetView>
  </sheetViews>
  <sheetFormatPr defaultColWidth="8.796875" defaultRowHeight="14.25"/>
  <cols>
    <col min="1" max="1" width="4.19921875" style="1" customWidth="1"/>
    <col min="2" max="2" width="5.09765625" style="1" customWidth="1"/>
    <col min="3" max="3" width="4.8984375" style="1" customWidth="1"/>
    <col min="4" max="4" width="21" style="54" customWidth="1"/>
    <col min="5" max="5" width="10.5" style="6" customWidth="1"/>
    <col min="6" max="7" width="11.09765625" style="6" customWidth="1"/>
    <col min="8" max="8" width="9.8984375" style="6" customWidth="1"/>
    <col min="9" max="10" width="6" style="6" customWidth="1"/>
    <col min="11" max="11" width="8.69921875" style="6" customWidth="1"/>
    <col min="12" max="12" width="9.69921875" style="6" customWidth="1"/>
    <col min="13" max="13" width="8.59765625" style="6" customWidth="1"/>
    <col min="14" max="14" width="6.69921875" style="6" customWidth="1"/>
    <col min="15" max="15" width="9.69921875" style="6" customWidth="1"/>
    <col min="16" max="16" width="10.09765625" style="6" customWidth="1"/>
    <col min="17" max="16384" width="9" style="6" customWidth="1"/>
  </cols>
  <sheetData>
    <row r="1" ht="12.75">
      <c r="K1" s="6" t="s">
        <v>347</v>
      </c>
    </row>
    <row r="2" ht="12.75">
      <c r="K2" s="6" t="s">
        <v>469</v>
      </c>
    </row>
    <row r="3" ht="12.75">
      <c r="K3" s="6" t="s">
        <v>470</v>
      </c>
    </row>
    <row r="4" spans="2:4" ht="18">
      <c r="B4" s="18"/>
      <c r="D4" s="169" t="s">
        <v>471</v>
      </c>
    </row>
    <row r="5" spans="3:10" ht="18">
      <c r="C5" s="2"/>
      <c r="D5" s="3"/>
      <c r="E5" s="4"/>
      <c r="G5" s="5"/>
      <c r="H5" s="5"/>
      <c r="I5" s="5"/>
      <c r="J5" s="5"/>
    </row>
    <row r="6" spans="1:16" ht="12.75" customHeight="1">
      <c r="A6" s="318" t="s">
        <v>0</v>
      </c>
      <c r="B6" s="325" t="s">
        <v>341</v>
      </c>
      <c r="C6" s="325" t="s">
        <v>2</v>
      </c>
      <c r="D6" s="309" t="s">
        <v>3</v>
      </c>
      <c r="E6" s="309" t="s">
        <v>472</v>
      </c>
      <c r="F6" s="309" t="s">
        <v>4</v>
      </c>
      <c r="G6" s="309"/>
      <c r="H6" s="309"/>
      <c r="I6" s="309"/>
      <c r="J6" s="309"/>
      <c r="K6" s="309"/>
      <c r="L6" s="309"/>
      <c r="M6" s="309"/>
      <c r="N6" s="309"/>
      <c r="O6" s="309"/>
      <c r="P6" s="309"/>
    </row>
    <row r="7" spans="1:16" ht="13.5" customHeight="1">
      <c r="A7" s="318"/>
      <c r="B7" s="325"/>
      <c r="C7" s="325"/>
      <c r="D7" s="309"/>
      <c r="E7" s="309"/>
      <c r="F7" s="310" t="s">
        <v>5</v>
      </c>
      <c r="G7" s="310"/>
      <c r="H7" s="310"/>
      <c r="I7" s="310"/>
      <c r="J7" s="310"/>
      <c r="K7" s="310"/>
      <c r="L7" s="309" t="s">
        <v>6</v>
      </c>
      <c r="M7" s="309"/>
      <c r="N7" s="309"/>
      <c r="O7" s="309"/>
      <c r="P7" s="309"/>
    </row>
    <row r="8" spans="1:16" ht="13.5" customHeight="1">
      <c r="A8" s="318"/>
      <c r="B8" s="325"/>
      <c r="C8" s="325"/>
      <c r="D8" s="309"/>
      <c r="E8" s="309"/>
      <c r="F8" s="311" t="s">
        <v>7</v>
      </c>
      <c r="G8" s="314" t="s">
        <v>4</v>
      </c>
      <c r="H8" s="314"/>
      <c r="I8" s="314"/>
      <c r="J8" s="314"/>
      <c r="K8" s="314"/>
      <c r="L8" s="311" t="s">
        <v>7</v>
      </c>
      <c r="M8" s="315" t="s">
        <v>4</v>
      </c>
      <c r="N8" s="316"/>
      <c r="O8" s="316"/>
      <c r="P8" s="317"/>
    </row>
    <row r="9" spans="1:16" s="1" customFormat="1" ht="15" customHeight="1">
      <c r="A9" s="318"/>
      <c r="B9" s="325"/>
      <c r="C9" s="325"/>
      <c r="D9" s="309"/>
      <c r="E9" s="309"/>
      <c r="F9" s="312"/>
      <c r="G9" s="318" t="s">
        <v>8</v>
      </c>
      <c r="H9" s="322" t="s">
        <v>340</v>
      </c>
      <c r="I9" s="318" t="s">
        <v>295</v>
      </c>
      <c r="J9" s="323" t="s">
        <v>9</v>
      </c>
      <c r="K9" s="322" t="s">
        <v>10</v>
      </c>
      <c r="L9" s="312"/>
      <c r="M9" s="278"/>
      <c r="N9" s="313" t="s">
        <v>300</v>
      </c>
      <c r="O9" s="313" t="s">
        <v>11</v>
      </c>
      <c r="P9" s="268" t="s">
        <v>12</v>
      </c>
    </row>
    <row r="10" spans="1:16" s="1" customFormat="1" ht="67.5" customHeight="1">
      <c r="A10" s="318"/>
      <c r="B10" s="325"/>
      <c r="C10" s="325"/>
      <c r="D10" s="309"/>
      <c r="E10" s="309"/>
      <c r="F10" s="313"/>
      <c r="G10" s="318"/>
      <c r="H10" s="322"/>
      <c r="I10" s="318"/>
      <c r="J10" s="324"/>
      <c r="K10" s="322"/>
      <c r="L10" s="313"/>
      <c r="M10" s="278" t="s">
        <v>450</v>
      </c>
      <c r="N10" s="318"/>
      <c r="O10" s="318"/>
      <c r="P10" s="7" t="s">
        <v>13</v>
      </c>
    </row>
    <row r="11" spans="1:16" s="239" customFormat="1" ht="9.75" customHeight="1">
      <c r="A11" s="235">
        <v>1</v>
      </c>
      <c r="B11" s="235">
        <v>2</v>
      </c>
      <c r="C11" s="235">
        <v>3</v>
      </c>
      <c r="D11" s="236">
        <v>4</v>
      </c>
      <c r="E11" s="237">
        <v>5</v>
      </c>
      <c r="F11" s="237">
        <v>6</v>
      </c>
      <c r="G11" s="238">
        <v>7</v>
      </c>
      <c r="H11" s="238">
        <v>8</v>
      </c>
      <c r="I11" s="238">
        <v>9</v>
      </c>
      <c r="J11" s="238">
        <v>10</v>
      </c>
      <c r="K11" s="238">
        <v>11</v>
      </c>
      <c r="L11" s="238">
        <v>12</v>
      </c>
      <c r="M11" s="238">
        <v>13</v>
      </c>
      <c r="N11" s="238">
        <v>14</v>
      </c>
      <c r="O11" s="238">
        <v>15</v>
      </c>
      <c r="P11" s="238">
        <v>16</v>
      </c>
    </row>
    <row r="12" spans="1:16" s="13" customFormat="1" ht="15">
      <c r="A12" s="10" t="s">
        <v>14</v>
      </c>
      <c r="B12" s="11"/>
      <c r="C12" s="11"/>
      <c r="D12" s="12" t="s">
        <v>15</v>
      </c>
      <c r="E12" s="270">
        <f>(F12+L12)</f>
        <v>2500</v>
      </c>
      <c r="F12" s="270">
        <f>SUM(G12:K12)</f>
        <v>2500</v>
      </c>
      <c r="G12" s="270">
        <f>G13</f>
        <v>2500</v>
      </c>
      <c r="H12" s="270">
        <f>H13</f>
        <v>0</v>
      </c>
      <c r="I12" s="270">
        <f aca="true" t="shared" si="0" ref="I12:P12">I13</f>
        <v>0</v>
      </c>
      <c r="J12" s="270">
        <f t="shared" si="0"/>
        <v>0</v>
      </c>
      <c r="K12" s="270">
        <f t="shared" si="0"/>
        <v>0</v>
      </c>
      <c r="L12" s="270">
        <f aca="true" t="shared" si="1" ref="L12:L73">SUM(N12:O12)</f>
        <v>0</v>
      </c>
      <c r="M12" s="270">
        <f t="shared" si="0"/>
        <v>0</v>
      </c>
      <c r="N12" s="270">
        <f t="shared" si="0"/>
        <v>0</v>
      </c>
      <c r="O12" s="270">
        <f t="shared" si="0"/>
        <v>0</v>
      </c>
      <c r="P12" s="270">
        <f t="shared" si="0"/>
        <v>0</v>
      </c>
    </row>
    <row r="13" spans="1:16" s="18" customFormat="1" ht="12.75">
      <c r="A13" s="14"/>
      <c r="B13" s="15" t="s">
        <v>16</v>
      </c>
      <c r="C13" s="15"/>
      <c r="D13" s="16" t="s">
        <v>17</v>
      </c>
      <c r="E13" s="271">
        <f aca="true" t="shared" si="2" ref="E13:E73">(F13+L13)</f>
        <v>2500</v>
      </c>
      <c r="F13" s="271">
        <f aca="true" t="shared" si="3" ref="F13:F73">SUM(G13:K13)</f>
        <v>2500</v>
      </c>
      <c r="G13" s="271">
        <f>SUM(G14)</f>
        <v>2500</v>
      </c>
      <c r="H13" s="271">
        <f>SUM(H14)</f>
        <v>0</v>
      </c>
      <c r="I13" s="271">
        <f aca="true" t="shared" si="4" ref="I13:P13">SUM(I14)</f>
        <v>0</v>
      </c>
      <c r="J13" s="271">
        <f t="shared" si="4"/>
        <v>0</v>
      </c>
      <c r="K13" s="271">
        <f t="shared" si="4"/>
        <v>0</v>
      </c>
      <c r="L13" s="271">
        <f t="shared" si="1"/>
        <v>0</v>
      </c>
      <c r="M13" s="271">
        <f t="shared" si="4"/>
        <v>0</v>
      </c>
      <c r="N13" s="271">
        <f t="shared" si="4"/>
        <v>0</v>
      </c>
      <c r="O13" s="271">
        <f t="shared" si="4"/>
        <v>0</v>
      </c>
      <c r="P13" s="271">
        <f t="shared" si="4"/>
        <v>0</v>
      </c>
    </row>
    <row r="14" spans="1:16" ht="19.5">
      <c r="A14" s="19"/>
      <c r="B14" s="20"/>
      <c r="C14" s="20" t="s">
        <v>18</v>
      </c>
      <c r="D14" s="21" t="s">
        <v>19</v>
      </c>
      <c r="E14" s="272">
        <f t="shared" si="2"/>
        <v>2500</v>
      </c>
      <c r="F14" s="272">
        <f t="shared" si="3"/>
        <v>2500</v>
      </c>
      <c r="G14" s="272">
        <v>2500</v>
      </c>
      <c r="H14" s="272"/>
      <c r="I14" s="272"/>
      <c r="J14" s="272"/>
      <c r="K14" s="272"/>
      <c r="L14" s="272">
        <f t="shared" si="1"/>
        <v>0</v>
      </c>
      <c r="M14" s="272"/>
      <c r="N14" s="272"/>
      <c r="O14" s="272"/>
      <c r="P14" s="272"/>
    </row>
    <row r="15" spans="1:16" s="13" customFormat="1" ht="15">
      <c r="A15" s="14" t="s">
        <v>20</v>
      </c>
      <c r="B15" s="15"/>
      <c r="C15" s="15"/>
      <c r="D15" s="16" t="s">
        <v>21</v>
      </c>
      <c r="E15" s="271">
        <f t="shared" si="2"/>
        <v>31000</v>
      </c>
      <c r="F15" s="271">
        <f t="shared" si="3"/>
        <v>31000</v>
      </c>
      <c r="G15" s="271">
        <f>SUM(G16,G18)</f>
        <v>31000</v>
      </c>
      <c r="H15" s="271">
        <f>SUM(H16,H18)</f>
        <v>0</v>
      </c>
      <c r="I15" s="271">
        <f>SUM(I16,I18)</f>
        <v>0</v>
      </c>
      <c r="J15" s="271">
        <f>SUM(J16,J18)</f>
        <v>0</v>
      </c>
      <c r="K15" s="271">
        <f>SUM(K16,K18)</f>
        <v>0</v>
      </c>
      <c r="L15" s="271">
        <f t="shared" si="1"/>
        <v>0</v>
      </c>
      <c r="M15" s="271">
        <f aca="true" t="shared" si="5" ref="I15:P18">SUM(M16)</f>
        <v>0</v>
      </c>
      <c r="N15" s="271">
        <f t="shared" si="5"/>
        <v>0</v>
      </c>
      <c r="O15" s="271">
        <f t="shared" si="5"/>
        <v>0</v>
      </c>
      <c r="P15" s="271">
        <f t="shared" si="5"/>
        <v>0</v>
      </c>
    </row>
    <row r="16" spans="1:16" s="18" customFormat="1" ht="12.75">
      <c r="A16" s="14"/>
      <c r="B16" s="15" t="s">
        <v>22</v>
      </c>
      <c r="C16" s="15"/>
      <c r="D16" s="16" t="s">
        <v>23</v>
      </c>
      <c r="E16" s="271">
        <f t="shared" si="2"/>
        <v>25000</v>
      </c>
      <c r="F16" s="271">
        <f t="shared" si="3"/>
        <v>25000</v>
      </c>
      <c r="G16" s="271">
        <f>SUM(G17)</f>
        <v>25000</v>
      </c>
      <c r="H16" s="271">
        <f>SUM(H17)</f>
        <v>0</v>
      </c>
      <c r="I16" s="271">
        <f t="shared" si="5"/>
        <v>0</v>
      </c>
      <c r="J16" s="271">
        <f t="shared" si="5"/>
        <v>0</v>
      </c>
      <c r="K16" s="271">
        <f t="shared" si="5"/>
        <v>0</v>
      </c>
      <c r="L16" s="271">
        <f t="shared" si="1"/>
        <v>0</v>
      </c>
      <c r="M16" s="271">
        <f t="shared" si="5"/>
        <v>0</v>
      </c>
      <c r="N16" s="271">
        <f t="shared" si="5"/>
        <v>0</v>
      </c>
      <c r="O16" s="271">
        <f t="shared" si="5"/>
        <v>0</v>
      </c>
      <c r="P16" s="271">
        <f t="shared" si="5"/>
        <v>0</v>
      </c>
    </row>
    <row r="17" spans="1:16" ht="12.75">
      <c r="A17" s="19"/>
      <c r="B17" s="20"/>
      <c r="C17" s="20" t="s">
        <v>24</v>
      </c>
      <c r="D17" s="21" t="s">
        <v>25</v>
      </c>
      <c r="E17" s="272">
        <f t="shared" si="2"/>
        <v>25000</v>
      </c>
      <c r="F17" s="272">
        <f t="shared" si="3"/>
        <v>25000</v>
      </c>
      <c r="G17" s="272">
        <v>25000</v>
      </c>
      <c r="H17" s="272"/>
      <c r="I17" s="272"/>
      <c r="J17" s="272"/>
      <c r="K17" s="272"/>
      <c r="L17" s="272">
        <f t="shared" si="1"/>
        <v>0</v>
      </c>
      <c r="M17" s="272"/>
      <c r="N17" s="272"/>
      <c r="O17" s="272"/>
      <c r="P17" s="272"/>
    </row>
    <row r="18" spans="1:16" ht="12.75">
      <c r="A18" s="19"/>
      <c r="B18" s="15" t="s">
        <v>355</v>
      </c>
      <c r="C18" s="15"/>
      <c r="D18" s="16" t="s">
        <v>17</v>
      </c>
      <c r="E18" s="271">
        <f>(F18+L18)</f>
        <v>6000</v>
      </c>
      <c r="F18" s="271">
        <f>SUM(G18:K18)</f>
        <v>6000</v>
      </c>
      <c r="G18" s="271">
        <f>SUM(G19)</f>
        <v>6000</v>
      </c>
      <c r="H18" s="271">
        <f>SUM(H19)</f>
        <v>0</v>
      </c>
      <c r="I18" s="271">
        <f t="shared" si="5"/>
        <v>0</v>
      </c>
      <c r="J18" s="271">
        <f t="shared" si="5"/>
        <v>0</v>
      </c>
      <c r="K18" s="271">
        <f t="shared" si="5"/>
        <v>0</v>
      </c>
      <c r="L18" s="271">
        <f>SUM(N18:O18)</f>
        <v>0</v>
      </c>
      <c r="M18" s="271">
        <f t="shared" si="5"/>
        <v>0</v>
      </c>
      <c r="N18" s="271">
        <f t="shared" si="5"/>
        <v>0</v>
      </c>
      <c r="O18" s="271">
        <f t="shared" si="5"/>
        <v>0</v>
      </c>
      <c r="P18" s="271">
        <f t="shared" si="5"/>
        <v>0</v>
      </c>
    </row>
    <row r="19" spans="1:16" ht="12.75">
      <c r="A19" s="19"/>
      <c r="B19" s="20"/>
      <c r="C19" s="20" t="s">
        <v>356</v>
      </c>
      <c r="D19" s="21" t="s">
        <v>361</v>
      </c>
      <c r="E19" s="272">
        <f>(F19+L19)</f>
        <v>6000</v>
      </c>
      <c r="F19" s="272">
        <f>SUM(G19:K19)</f>
        <v>6000</v>
      </c>
      <c r="G19" s="272">
        <v>6000</v>
      </c>
      <c r="H19" s="272"/>
      <c r="I19" s="272"/>
      <c r="J19" s="272"/>
      <c r="K19" s="272"/>
      <c r="L19" s="272">
        <f>SUM(M19:O19)</f>
        <v>0</v>
      </c>
      <c r="M19" s="272"/>
      <c r="N19" s="272"/>
      <c r="O19" s="272"/>
      <c r="P19" s="272"/>
    </row>
    <row r="20" spans="1:16" s="13" customFormat="1" ht="15">
      <c r="A20" s="14" t="s">
        <v>29</v>
      </c>
      <c r="B20" s="15"/>
      <c r="C20" s="15"/>
      <c r="D20" s="16" t="s">
        <v>30</v>
      </c>
      <c r="E20" s="271">
        <f t="shared" si="2"/>
        <v>701158</v>
      </c>
      <c r="F20" s="271">
        <f t="shared" si="3"/>
        <v>76800</v>
      </c>
      <c r="G20" s="271">
        <f>SUM(G21)</f>
        <v>76800</v>
      </c>
      <c r="H20" s="271">
        <f>SUM(H21)</f>
        <v>0</v>
      </c>
      <c r="I20" s="271">
        <f aca="true" t="shared" si="6" ref="I20:P20">SUM(I21)</f>
        <v>0</v>
      </c>
      <c r="J20" s="271">
        <f t="shared" si="6"/>
        <v>0</v>
      </c>
      <c r="K20" s="271">
        <f t="shared" si="6"/>
        <v>0</v>
      </c>
      <c r="L20" s="271">
        <f>SUM(M20:O20)</f>
        <v>624358</v>
      </c>
      <c r="M20" s="271">
        <f t="shared" si="6"/>
        <v>500000</v>
      </c>
      <c r="N20" s="294">
        <f t="shared" si="6"/>
        <v>4660</v>
      </c>
      <c r="O20" s="271">
        <f t="shared" si="6"/>
        <v>119698</v>
      </c>
      <c r="P20" s="271">
        <f t="shared" si="6"/>
        <v>119698</v>
      </c>
    </row>
    <row r="21" spans="1:16" s="18" customFormat="1" ht="18">
      <c r="A21" s="14"/>
      <c r="B21" s="15" t="s">
        <v>31</v>
      </c>
      <c r="C21" s="15"/>
      <c r="D21" s="16" t="s">
        <v>32</v>
      </c>
      <c r="E21" s="271">
        <f t="shared" si="2"/>
        <v>701158</v>
      </c>
      <c r="F21" s="271">
        <f t="shared" si="3"/>
        <v>76800</v>
      </c>
      <c r="G21" s="271">
        <f>SUM(G22:G27)</f>
        <v>76800</v>
      </c>
      <c r="H21" s="271">
        <f>SUM(H22:H24)</f>
        <v>0</v>
      </c>
      <c r="I21" s="271">
        <f>SUM(I22:I24)</f>
        <v>0</v>
      </c>
      <c r="J21" s="271">
        <f>SUM(J22:J24)</f>
        <v>0</v>
      </c>
      <c r="K21" s="271">
        <f>SUM(K22:K24)</f>
        <v>0</v>
      </c>
      <c r="L21" s="271">
        <f aca="true" t="shared" si="7" ref="L21:L27">SUM(M21:O21)</f>
        <v>624358</v>
      </c>
      <c r="M21" s="271">
        <f>SUM(M22:M27)</f>
        <v>500000</v>
      </c>
      <c r="N21" s="294">
        <f>SUM(N22:N27)</f>
        <v>4660</v>
      </c>
      <c r="O21" s="271">
        <f>SUM(O22:O27)</f>
        <v>119698</v>
      </c>
      <c r="P21" s="271">
        <f>SUM(P22:P27)</f>
        <v>119698</v>
      </c>
    </row>
    <row r="22" spans="1:16" ht="29.25">
      <c r="A22" s="19"/>
      <c r="B22" s="20"/>
      <c r="C22" s="20" t="s">
        <v>33</v>
      </c>
      <c r="D22" s="21" t="s">
        <v>34</v>
      </c>
      <c r="E22" s="272">
        <f t="shared" si="2"/>
        <v>26000</v>
      </c>
      <c r="F22" s="272">
        <f t="shared" si="3"/>
        <v>26000</v>
      </c>
      <c r="G22" s="272">
        <v>26000</v>
      </c>
      <c r="H22" s="272"/>
      <c r="I22" s="272"/>
      <c r="J22" s="272"/>
      <c r="K22" s="272"/>
      <c r="L22" s="272">
        <f t="shared" si="7"/>
        <v>0</v>
      </c>
      <c r="M22" s="272"/>
      <c r="N22" s="295"/>
      <c r="O22" s="272"/>
      <c r="P22" s="272"/>
    </row>
    <row r="23" spans="1:16" ht="19.5">
      <c r="A23" s="19"/>
      <c r="B23" s="20"/>
      <c r="C23" s="20" t="s">
        <v>18</v>
      </c>
      <c r="D23" s="21" t="s">
        <v>19</v>
      </c>
      <c r="E23" s="272">
        <f t="shared" si="2"/>
        <v>48800</v>
      </c>
      <c r="F23" s="272">
        <f t="shared" si="3"/>
        <v>48800</v>
      </c>
      <c r="G23" s="272">
        <v>48800</v>
      </c>
      <c r="H23" s="272"/>
      <c r="I23" s="272"/>
      <c r="J23" s="272"/>
      <c r="K23" s="272"/>
      <c r="L23" s="272">
        <f t="shared" si="7"/>
        <v>0</v>
      </c>
      <c r="M23" s="272"/>
      <c r="N23" s="295"/>
      <c r="O23" s="272"/>
      <c r="P23" s="272"/>
    </row>
    <row r="24" spans="1:16" ht="29.25">
      <c r="A24" s="19"/>
      <c r="B24" s="20"/>
      <c r="C24" s="20" t="s">
        <v>35</v>
      </c>
      <c r="D24" s="21" t="s">
        <v>36</v>
      </c>
      <c r="E24" s="272">
        <f t="shared" si="2"/>
        <v>4660</v>
      </c>
      <c r="F24" s="272">
        <f t="shared" si="3"/>
        <v>0</v>
      </c>
      <c r="G24" s="272"/>
      <c r="H24" s="272"/>
      <c r="I24" s="272"/>
      <c r="J24" s="272"/>
      <c r="K24" s="272"/>
      <c r="L24" s="272">
        <f t="shared" si="7"/>
        <v>4660</v>
      </c>
      <c r="M24" s="272"/>
      <c r="N24" s="295">
        <v>4660</v>
      </c>
      <c r="O24" s="272"/>
      <c r="P24" s="272"/>
    </row>
    <row r="25" spans="1:16" ht="19.5">
      <c r="A25" s="19"/>
      <c r="B25" s="20"/>
      <c r="C25" s="20" t="s">
        <v>370</v>
      </c>
      <c r="D25" s="21" t="s">
        <v>371</v>
      </c>
      <c r="E25" s="272">
        <f>(F25+L25)</f>
        <v>500000</v>
      </c>
      <c r="F25" s="272">
        <f>SUM(G25:K25)</f>
        <v>0</v>
      </c>
      <c r="G25" s="272"/>
      <c r="H25" s="272"/>
      <c r="I25" s="272"/>
      <c r="J25" s="272"/>
      <c r="K25" s="272"/>
      <c r="L25" s="272">
        <f t="shared" si="7"/>
        <v>500000</v>
      </c>
      <c r="M25" s="272">
        <v>500000</v>
      </c>
      <c r="N25" s="295"/>
      <c r="O25" s="272"/>
      <c r="P25" s="272"/>
    </row>
    <row r="26" spans="1:16" ht="48.75">
      <c r="A26" s="19"/>
      <c r="B26" s="20"/>
      <c r="C26" s="20" t="s">
        <v>474</v>
      </c>
      <c r="D26" s="21" t="s">
        <v>475</v>
      </c>
      <c r="E26" s="272">
        <f>F26+L26</f>
        <v>119698</v>
      </c>
      <c r="F26" s="272"/>
      <c r="G26" s="272"/>
      <c r="H26" s="272"/>
      <c r="I26" s="272"/>
      <c r="J26" s="272"/>
      <c r="K26" s="272"/>
      <c r="L26" s="272">
        <f>SUM(M26:O26)</f>
        <v>119698</v>
      </c>
      <c r="M26" s="272"/>
      <c r="N26" s="295"/>
      <c r="O26" s="272">
        <v>119698</v>
      </c>
      <c r="P26" s="272">
        <v>119698</v>
      </c>
    </row>
    <row r="27" spans="1:16" ht="12.75">
      <c r="A27" s="19"/>
      <c r="B27" s="20"/>
      <c r="C27" s="20" t="s">
        <v>88</v>
      </c>
      <c r="D27" s="21" t="s">
        <v>89</v>
      </c>
      <c r="E27" s="272">
        <f>(F27+L27)</f>
        <v>2000</v>
      </c>
      <c r="F27" s="272">
        <f>SUM(G27:K27)</f>
        <v>2000</v>
      </c>
      <c r="G27" s="272">
        <v>2000</v>
      </c>
      <c r="H27" s="272"/>
      <c r="I27" s="272"/>
      <c r="J27" s="272"/>
      <c r="K27" s="272"/>
      <c r="L27" s="272">
        <f t="shared" si="7"/>
        <v>0</v>
      </c>
      <c r="M27" s="272"/>
      <c r="N27" s="295"/>
      <c r="O27" s="272"/>
      <c r="P27" s="272"/>
    </row>
    <row r="28" spans="1:16" s="13" customFormat="1" ht="15">
      <c r="A28" s="14" t="s">
        <v>37</v>
      </c>
      <c r="B28" s="15"/>
      <c r="C28" s="15"/>
      <c r="D28" s="16" t="s">
        <v>38</v>
      </c>
      <c r="E28" s="271">
        <f t="shared" si="2"/>
        <v>81432</v>
      </c>
      <c r="F28" s="271">
        <f t="shared" si="3"/>
        <v>81432</v>
      </c>
      <c r="G28" s="271">
        <f>SUM(G29)</f>
        <v>0</v>
      </c>
      <c r="H28" s="271">
        <f>SUM(H29)</f>
        <v>81432</v>
      </c>
      <c r="I28" s="271">
        <f aca="true" t="shared" si="8" ref="I28:P28">SUM(I29)</f>
        <v>0</v>
      </c>
      <c r="J28" s="271">
        <f t="shared" si="8"/>
        <v>0</v>
      </c>
      <c r="K28" s="271">
        <f t="shared" si="8"/>
        <v>0</v>
      </c>
      <c r="L28" s="271">
        <f t="shared" si="1"/>
        <v>0</v>
      </c>
      <c r="M28" s="271">
        <f t="shared" si="8"/>
        <v>0</v>
      </c>
      <c r="N28" s="294">
        <f t="shared" si="8"/>
        <v>0</v>
      </c>
      <c r="O28" s="271">
        <f t="shared" si="8"/>
        <v>0</v>
      </c>
      <c r="P28" s="271">
        <f t="shared" si="8"/>
        <v>0</v>
      </c>
    </row>
    <row r="29" spans="1:16" s="18" customFormat="1" ht="12.75">
      <c r="A29" s="14"/>
      <c r="B29" s="15" t="s">
        <v>39</v>
      </c>
      <c r="C29" s="15"/>
      <c r="D29" s="16" t="s">
        <v>40</v>
      </c>
      <c r="E29" s="271">
        <f t="shared" si="2"/>
        <v>81432</v>
      </c>
      <c r="F29" s="271">
        <f t="shared" si="3"/>
        <v>81432</v>
      </c>
      <c r="G29" s="271">
        <f>SUM(G30:G30)</f>
        <v>0</v>
      </c>
      <c r="H29" s="271">
        <f>SUM(H30:H30)</f>
        <v>81432</v>
      </c>
      <c r="I29" s="271">
        <f>SUM(I30:I30)</f>
        <v>0</v>
      </c>
      <c r="J29" s="271">
        <f>SUM(J30:J30)</f>
        <v>0</v>
      </c>
      <c r="K29" s="271">
        <f>SUM(K30:K30)</f>
        <v>0</v>
      </c>
      <c r="L29" s="271">
        <f t="shared" si="1"/>
        <v>0</v>
      </c>
      <c r="M29" s="271">
        <f>SUM(M30:M30)</f>
        <v>0</v>
      </c>
      <c r="N29" s="271">
        <f>SUM(N30:N30)</f>
        <v>0</v>
      </c>
      <c r="O29" s="271">
        <f>SUM(O30:O30)</f>
        <v>0</v>
      </c>
      <c r="P29" s="271">
        <f>SUM(P30:P30)</f>
        <v>0</v>
      </c>
    </row>
    <row r="30" spans="1:16" ht="48.75">
      <c r="A30" s="19"/>
      <c r="B30" s="20"/>
      <c r="C30" s="20" t="s">
        <v>41</v>
      </c>
      <c r="D30" s="21" t="s">
        <v>42</v>
      </c>
      <c r="E30" s="272">
        <f t="shared" si="2"/>
        <v>81432</v>
      </c>
      <c r="F30" s="272">
        <f t="shared" si="3"/>
        <v>81432</v>
      </c>
      <c r="G30" s="272"/>
      <c r="H30" s="272">
        <v>81432</v>
      </c>
      <c r="I30" s="272"/>
      <c r="J30" s="272"/>
      <c r="K30" s="272"/>
      <c r="L30" s="272">
        <f t="shared" si="1"/>
        <v>0</v>
      </c>
      <c r="M30" s="272"/>
      <c r="N30" s="272"/>
      <c r="O30" s="272"/>
      <c r="P30" s="272"/>
    </row>
    <row r="31" spans="1:16" s="13" customFormat="1" ht="29.25" customHeight="1">
      <c r="A31" s="14" t="s">
        <v>46</v>
      </c>
      <c r="B31" s="15"/>
      <c r="C31" s="15"/>
      <c r="D31" s="16" t="s">
        <v>47</v>
      </c>
      <c r="E31" s="271">
        <f t="shared" si="2"/>
        <v>1491</v>
      </c>
      <c r="F31" s="271">
        <f t="shared" si="3"/>
        <v>1491</v>
      </c>
      <c r="G31" s="271">
        <f>SUM(G32)</f>
        <v>0</v>
      </c>
      <c r="H31" s="271">
        <f>SUM(H32)</f>
        <v>1491</v>
      </c>
      <c r="I31" s="271">
        <f aca="true" t="shared" si="9" ref="I31:P32">SUM(I32)</f>
        <v>0</v>
      </c>
      <c r="J31" s="271">
        <f t="shared" si="9"/>
        <v>0</v>
      </c>
      <c r="K31" s="271">
        <f t="shared" si="9"/>
        <v>0</v>
      </c>
      <c r="L31" s="271">
        <f t="shared" si="1"/>
        <v>0</v>
      </c>
      <c r="M31" s="271">
        <f t="shared" si="9"/>
        <v>0</v>
      </c>
      <c r="N31" s="271">
        <f t="shared" si="9"/>
        <v>0</v>
      </c>
      <c r="O31" s="271">
        <f t="shared" si="9"/>
        <v>0</v>
      </c>
      <c r="P31" s="271">
        <f t="shared" si="9"/>
        <v>0</v>
      </c>
    </row>
    <row r="32" spans="1:16" s="18" customFormat="1" ht="27">
      <c r="A32" s="14"/>
      <c r="B32" s="15" t="s">
        <v>48</v>
      </c>
      <c r="C32" s="15"/>
      <c r="D32" s="16" t="s">
        <v>49</v>
      </c>
      <c r="E32" s="271">
        <f t="shared" si="2"/>
        <v>1491</v>
      </c>
      <c r="F32" s="271">
        <f t="shared" si="3"/>
        <v>1491</v>
      </c>
      <c r="G32" s="271">
        <f>SUM(G33)</f>
        <v>0</v>
      </c>
      <c r="H32" s="271">
        <f>SUM(H33)</f>
        <v>1491</v>
      </c>
      <c r="I32" s="271">
        <f t="shared" si="9"/>
        <v>0</v>
      </c>
      <c r="J32" s="271">
        <f t="shared" si="9"/>
        <v>0</v>
      </c>
      <c r="K32" s="271">
        <f t="shared" si="9"/>
        <v>0</v>
      </c>
      <c r="L32" s="271">
        <f t="shared" si="1"/>
        <v>0</v>
      </c>
      <c r="M32" s="271">
        <f t="shared" si="9"/>
        <v>0</v>
      </c>
      <c r="N32" s="271">
        <f t="shared" si="9"/>
        <v>0</v>
      </c>
      <c r="O32" s="271">
        <f t="shared" si="9"/>
        <v>0</v>
      </c>
      <c r="P32" s="271">
        <f t="shared" si="9"/>
        <v>0</v>
      </c>
    </row>
    <row r="33" spans="1:16" ht="48.75">
      <c r="A33" s="19"/>
      <c r="B33" s="20"/>
      <c r="C33" s="20" t="s">
        <v>41</v>
      </c>
      <c r="D33" s="21" t="s">
        <v>42</v>
      </c>
      <c r="E33" s="272">
        <f t="shared" si="2"/>
        <v>1491</v>
      </c>
      <c r="F33" s="272">
        <f t="shared" si="3"/>
        <v>1491</v>
      </c>
      <c r="G33" s="272"/>
      <c r="H33" s="272">
        <v>1491</v>
      </c>
      <c r="I33" s="272"/>
      <c r="J33" s="272"/>
      <c r="K33" s="272"/>
      <c r="L33" s="272">
        <f t="shared" si="1"/>
        <v>0</v>
      </c>
      <c r="M33" s="272"/>
      <c r="N33" s="272"/>
      <c r="O33" s="272"/>
      <c r="P33" s="272"/>
    </row>
    <row r="34" spans="1:16" s="13" customFormat="1" ht="18">
      <c r="A34" s="14" t="s">
        <v>50</v>
      </c>
      <c r="B34" s="15"/>
      <c r="C34" s="15"/>
      <c r="D34" s="16" t="s">
        <v>51</v>
      </c>
      <c r="E34" s="271">
        <f t="shared" si="2"/>
        <v>1500</v>
      </c>
      <c r="F34" s="271">
        <f t="shared" si="3"/>
        <v>1500</v>
      </c>
      <c r="G34" s="271">
        <f>SUM(G35)</f>
        <v>0</v>
      </c>
      <c r="H34" s="271">
        <f>SUM(H35)</f>
        <v>1500</v>
      </c>
      <c r="I34" s="271">
        <f aca="true" t="shared" si="10" ref="I34:P35">SUM(I35)</f>
        <v>0</v>
      </c>
      <c r="J34" s="271">
        <f t="shared" si="10"/>
        <v>0</v>
      </c>
      <c r="K34" s="271">
        <f t="shared" si="10"/>
        <v>0</v>
      </c>
      <c r="L34" s="271">
        <f t="shared" si="1"/>
        <v>0</v>
      </c>
      <c r="M34" s="271">
        <f t="shared" si="10"/>
        <v>0</v>
      </c>
      <c r="N34" s="271">
        <f t="shared" si="10"/>
        <v>0</v>
      </c>
      <c r="O34" s="271">
        <f t="shared" si="10"/>
        <v>0</v>
      </c>
      <c r="P34" s="271">
        <f t="shared" si="10"/>
        <v>0</v>
      </c>
    </row>
    <row r="35" spans="1:16" s="18" customFormat="1" ht="12.75">
      <c r="A35" s="14"/>
      <c r="B35" s="15" t="s">
        <v>52</v>
      </c>
      <c r="C35" s="15"/>
      <c r="D35" s="16" t="s">
        <v>53</v>
      </c>
      <c r="E35" s="271">
        <f t="shared" si="2"/>
        <v>1500</v>
      </c>
      <c r="F35" s="271">
        <f t="shared" si="3"/>
        <v>1500</v>
      </c>
      <c r="G35" s="271">
        <f>SUM(G36)</f>
        <v>0</v>
      </c>
      <c r="H35" s="271">
        <f>SUM(H36)</f>
        <v>1500</v>
      </c>
      <c r="I35" s="271">
        <f t="shared" si="10"/>
        <v>0</v>
      </c>
      <c r="J35" s="271">
        <f t="shared" si="10"/>
        <v>0</v>
      </c>
      <c r="K35" s="271">
        <f t="shared" si="10"/>
        <v>0</v>
      </c>
      <c r="L35" s="271">
        <f t="shared" si="1"/>
        <v>0</v>
      </c>
      <c r="M35" s="271">
        <f t="shared" si="10"/>
        <v>0</v>
      </c>
      <c r="N35" s="271">
        <f t="shared" si="10"/>
        <v>0</v>
      </c>
      <c r="O35" s="271">
        <f t="shared" si="10"/>
        <v>0</v>
      </c>
      <c r="P35" s="271">
        <f t="shared" si="10"/>
        <v>0</v>
      </c>
    </row>
    <row r="36" spans="1:16" ht="48.75">
      <c r="A36" s="24"/>
      <c r="B36" s="25"/>
      <c r="C36" s="25" t="s">
        <v>41</v>
      </c>
      <c r="D36" s="26" t="s">
        <v>42</v>
      </c>
      <c r="E36" s="273">
        <f t="shared" si="2"/>
        <v>1500</v>
      </c>
      <c r="F36" s="273">
        <f t="shared" si="3"/>
        <v>1500</v>
      </c>
      <c r="G36" s="273"/>
      <c r="H36" s="273">
        <v>1500</v>
      </c>
      <c r="I36" s="273"/>
      <c r="J36" s="273"/>
      <c r="K36" s="273"/>
      <c r="L36" s="273">
        <f t="shared" si="1"/>
        <v>0</v>
      </c>
      <c r="M36" s="273"/>
      <c r="N36" s="273"/>
      <c r="O36" s="273"/>
      <c r="P36" s="273"/>
    </row>
    <row r="37" spans="1:16" s="13" customFormat="1" ht="45">
      <c r="A37" s="28" t="s">
        <v>54</v>
      </c>
      <c r="B37" s="29"/>
      <c r="C37" s="29"/>
      <c r="D37" s="30" t="s">
        <v>55</v>
      </c>
      <c r="E37" s="274">
        <f t="shared" si="2"/>
        <v>6718776</v>
      </c>
      <c r="F37" s="274">
        <f t="shared" si="3"/>
        <v>6718776</v>
      </c>
      <c r="G37" s="274">
        <f>SUM(G38+G40+G47+G56+G59+G61)</f>
        <v>6718776</v>
      </c>
      <c r="H37" s="274">
        <f>SUM(H38+H40+H47+H56+H59+H61)</f>
        <v>0</v>
      </c>
      <c r="I37" s="274">
        <f>SUM(I38+I40+I47+I56+I59+I61)</f>
        <v>0</v>
      </c>
      <c r="J37" s="274">
        <f>SUM(J38+J40+J47+J56+J59+J61)</f>
        <v>0</v>
      </c>
      <c r="K37" s="274">
        <f>SUM(K38+K40+K47+K56+K59+K61)</f>
        <v>0</v>
      </c>
      <c r="L37" s="274">
        <f t="shared" si="1"/>
        <v>0</v>
      </c>
      <c r="M37" s="274">
        <f>SUM(M38+M40+M47+M56+M59+M61)</f>
        <v>0</v>
      </c>
      <c r="N37" s="274">
        <f>SUM(N38+N40+N47+N56+N59+N61)</f>
        <v>0</v>
      </c>
      <c r="O37" s="274">
        <f>SUM(O38+O40+O47+O56+O59+O61)</f>
        <v>0</v>
      </c>
      <c r="P37" s="274">
        <f>SUM(P38+P40+P47+P56+P59+P61)</f>
        <v>0</v>
      </c>
    </row>
    <row r="38" spans="1:16" s="18" customFormat="1" ht="18">
      <c r="A38" s="32"/>
      <c r="B38" s="33" t="s">
        <v>56</v>
      </c>
      <c r="C38" s="33"/>
      <c r="D38" s="30" t="s">
        <v>57</v>
      </c>
      <c r="E38" s="275">
        <f t="shared" si="2"/>
        <v>5000</v>
      </c>
      <c r="F38" s="275">
        <f t="shared" si="3"/>
        <v>5000</v>
      </c>
      <c r="G38" s="275">
        <f>SUM(G39)</f>
        <v>5000</v>
      </c>
      <c r="H38" s="275">
        <f>SUM(H39)</f>
        <v>0</v>
      </c>
      <c r="I38" s="275">
        <f aca="true" t="shared" si="11" ref="I38:P38">SUM(I39)</f>
        <v>0</v>
      </c>
      <c r="J38" s="275">
        <f t="shared" si="11"/>
        <v>0</v>
      </c>
      <c r="K38" s="275">
        <f t="shared" si="11"/>
        <v>0</v>
      </c>
      <c r="L38" s="275">
        <f t="shared" si="1"/>
        <v>0</v>
      </c>
      <c r="M38" s="275">
        <f t="shared" si="11"/>
        <v>0</v>
      </c>
      <c r="N38" s="275">
        <f t="shared" si="11"/>
        <v>0</v>
      </c>
      <c r="O38" s="275">
        <f t="shared" si="11"/>
        <v>0</v>
      </c>
      <c r="P38" s="275">
        <f t="shared" si="11"/>
        <v>0</v>
      </c>
    </row>
    <row r="39" spans="1:16" ht="29.25">
      <c r="A39" s="34"/>
      <c r="B39" s="35"/>
      <c r="C39" s="35" t="s">
        <v>58</v>
      </c>
      <c r="D39" s="36" t="s">
        <v>59</v>
      </c>
      <c r="E39" s="276">
        <f t="shared" si="2"/>
        <v>5000</v>
      </c>
      <c r="F39" s="276">
        <f t="shared" si="3"/>
        <v>5000</v>
      </c>
      <c r="G39" s="276">
        <v>5000</v>
      </c>
      <c r="H39" s="276"/>
      <c r="I39" s="276"/>
      <c r="J39" s="276"/>
      <c r="K39" s="276"/>
      <c r="L39" s="276">
        <f t="shared" si="1"/>
        <v>0</v>
      </c>
      <c r="M39" s="276"/>
      <c r="N39" s="276"/>
      <c r="O39" s="276"/>
      <c r="P39" s="276"/>
    </row>
    <row r="40" spans="1:16" s="18" customFormat="1" ht="55.5" customHeight="1">
      <c r="A40" s="32"/>
      <c r="B40" s="33" t="s">
        <v>60</v>
      </c>
      <c r="C40" s="33"/>
      <c r="D40" s="16" t="s">
        <v>61</v>
      </c>
      <c r="E40" s="275">
        <f t="shared" si="2"/>
        <v>2575130</v>
      </c>
      <c r="F40" s="275">
        <f t="shared" si="3"/>
        <v>2575130</v>
      </c>
      <c r="G40" s="275">
        <f>SUM(G41:G46)</f>
        <v>2575130</v>
      </c>
      <c r="H40" s="275">
        <f>SUM(H41:H46)</f>
        <v>0</v>
      </c>
      <c r="I40" s="275">
        <f aca="true" t="shared" si="12" ref="I40:P40">SUM(I41:I46)</f>
        <v>0</v>
      </c>
      <c r="J40" s="275">
        <f t="shared" si="12"/>
        <v>0</v>
      </c>
      <c r="K40" s="275">
        <f t="shared" si="12"/>
        <v>0</v>
      </c>
      <c r="L40" s="275">
        <f t="shared" si="1"/>
        <v>0</v>
      </c>
      <c r="M40" s="275">
        <f>SUM(M41:M46)</f>
        <v>0</v>
      </c>
      <c r="N40" s="275">
        <f t="shared" si="12"/>
        <v>0</v>
      </c>
      <c r="O40" s="275">
        <f t="shared" si="12"/>
        <v>0</v>
      </c>
      <c r="P40" s="275">
        <f t="shared" si="12"/>
        <v>0</v>
      </c>
    </row>
    <row r="41" spans="1:16" ht="12.75">
      <c r="A41" s="34"/>
      <c r="B41" s="35"/>
      <c r="C41" s="35" t="s">
        <v>62</v>
      </c>
      <c r="D41" s="38" t="s">
        <v>63</v>
      </c>
      <c r="E41" s="276">
        <f t="shared" si="2"/>
        <v>2492900</v>
      </c>
      <c r="F41" s="276">
        <f t="shared" si="3"/>
        <v>2492900</v>
      </c>
      <c r="G41" s="276">
        <v>2492900</v>
      </c>
      <c r="H41" s="276"/>
      <c r="I41" s="276"/>
      <c r="J41" s="276"/>
      <c r="K41" s="276"/>
      <c r="L41" s="276">
        <f t="shared" si="1"/>
        <v>0</v>
      </c>
      <c r="M41" s="276"/>
      <c r="N41" s="276"/>
      <c r="O41" s="276"/>
      <c r="P41" s="276"/>
    </row>
    <row r="42" spans="1:16" ht="12.75">
      <c r="A42" s="34"/>
      <c r="B42" s="35"/>
      <c r="C42" s="35" t="s">
        <v>64</v>
      </c>
      <c r="D42" s="38" t="s">
        <v>65</v>
      </c>
      <c r="E42" s="276">
        <f t="shared" si="2"/>
        <v>2400</v>
      </c>
      <c r="F42" s="276">
        <f t="shared" si="3"/>
        <v>2400</v>
      </c>
      <c r="G42" s="276">
        <v>2400</v>
      </c>
      <c r="H42" s="276"/>
      <c r="I42" s="276"/>
      <c r="J42" s="276"/>
      <c r="K42" s="276"/>
      <c r="L42" s="276">
        <f t="shared" si="1"/>
        <v>0</v>
      </c>
      <c r="M42" s="276"/>
      <c r="N42" s="276"/>
      <c r="O42" s="276"/>
      <c r="P42" s="276"/>
    </row>
    <row r="43" spans="1:16" ht="12.75">
      <c r="A43" s="34"/>
      <c r="B43" s="35"/>
      <c r="C43" s="35" t="s">
        <v>66</v>
      </c>
      <c r="D43" s="38" t="s">
        <v>67</v>
      </c>
      <c r="E43" s="276">
        <f t="shared" si="2"/>
        <v>53130</v>
      </c>
      <c r="F43" s="276">
        <f t="shared" si="3"/>
        <v>53130</v>
      </c>
      <c r="G43" s="276">
        <v>53130</v>
      </c>
      <c r="H43" s="276"/>
      <c r="I43" s="276"/>
      <c r="J43" s="276"/>
      <c r="K43" s="276"/>
      <c r="L43" s="276">
        <f t="shared" si="1"/>
        <v>0</v>
      </c>
      <c r="M43" s="276"/>
      <c r="N43" s="276"/>
      <c r="O43" s="276"/>
      <c r="P43" s="276"/>
    </row>
    <row r="44" spans="1:16" ht="12.75">
      <c r="A44" s="34"/>
      <c r="B44" s="35"/>
      <c r="C44" s="35" t="s">
        <v>68</v>
      </c>
      <c r="D44" s="38" t="s">
        <v>69</v>
      </c>
      <c r="E44" s="276">
        <f t="shared" si="2"/>
        <v>22900</v>
      </c>
      <c r="F44" s="276">
        <f t="shared" si="3"/>
        <v>22900</v>
      </c>
      <c r="G44" s="276">
        <v>22900</v>
      </c>
      <c r="H44" s="276"/>
      <c r="I44" s="276"/>
      <c r="J44" s="276"/>
      <c r="K44" s="276"/>
      <c r="L44" s="276">
        <f t="shared" si="1"/>
        <v>0</v>
      </c>
      <c r="M44" s="276"/>
      <c r="N44" s="276"/>
      <c r="O44" s="276"/>
      <c r="P44" s="276"/>
    </row>
    <row r="45" spans="1:16" ht="19.5">
      <c r="A45" s="34"/>
      <c r="B45" s="35"/>
      <c r="C45" s="35" t="s">
        <v>70</v>
      </c>
      <c r="D45" s="38" t="s">
        <v>71</v>
      </c>
      <c r="E45" s="276">
        <f t="shared" si="2"/>
        <v>800</v>
      </c>
      <c r="F45" s="276">
        <f t="shared" si="3"/>
        <v>800</v>
      </c>
      <c r="G45" s="276">
        <v>800</v>
      </c>
      <c r="H45" s="276"/>
      <c r="I45" s="276"/>
      <c r="J45" s="276"/>
      <c r="K45" s="276"/>
      <c r="L45" s="276">
        <f t="shared" si="1"/>
        <v>0</v>
      </c>
      <c r="M45" s="276"/>
      <c r="N45" s="276"/>
      <c r="O45" s="276"/>
      <c r="P45" s="276"/>
    </row>
    <row r="46" spans="1:16" ht="19.5">
      <c r="A46" s="34"/>
      <c r="B46" s="35"/>
      <c r="C46" s="35" t="s">
        <v>72</v>
      </c>
      <c r="D46" s="38" t="s">
        <v>73</v>
      </c>
      <c r="E46" s="276">
        <f t="shared" si="2"/>
        <v>3000</v>
      </c>
      <c r="F46" s="276">
        <f t="shared" si="3"/>
        <v>3000</v>
      </c>
      <c r="G46" s="276">
        <v>3000</v>
      </c>
      <c r="H46" s="276"/>
      <c r="I46" s="276"/>
      <c r="J46" s="276"/>
      <c r="K46" s="276"/>
      <c r="L46" s="276">
        <f t="shared" si="1"/>
        <v>0</v>
      </c>
      <c r="M46" s="276"/>
      <c r="N46" s="276"/>
      <c r="O46" s="276"/>
      <c r="P46" s="276"/>
    </row>
    <row r="47" spans="1:16" s="18" customFormat="1" ht="54">
      <c r="A47" s="28"/>
      <c r="B47" s="29" t="s">
        <v>74</v>
      </c>
      <c r="C47" s="29"/>
      <c r="D47" s="39" t="s">
        <v>75</v>
      </c>
      <c r="E47" s="274">
        <f t="shared" si="2"/>
        <v>1221300</v>
      </c>
      <c r="F47" s="274">
        <f t="shared" si="3"/>
        <v>1221300</v>
      </c>
      <c r="G47" s="274">
        <f>SUM(G48:G55)</f>
        <v>1221300</v>
      </c>
      <c r="H47" s="274">
        <f>SUM(H48:H55)</f>
        <v>0</v>
      </c>
      <c r="I47" s="274">
        <f aca="true" t="shared" si="13" ref="I47:P47">SUM(I48:I55)</f>
        <v>0</v>
      </c>
      <c r="J47" s="274">
        <f t="shared" si="13"/>
        <v>0</v>
      </c>
      <c r="K47" s="274">
        <f t="shared" si="13"/>
        <v>0</v>
      </c>
      <c r="L47" s="274">
        <f t="shared" si="1"/>
        <v>0</v>
      </c>
      <c r="M47" s="274">
        <f>SUM(M48:M55)</f>
        <v>0</v>
      </c>
      <c r="N47" s="274">
        <f t="shared" si="13"/>
        <v>0</v>
      </c>
      <c r="O47" s="274">
        <f t="shared" si="13"/>
        <v>0</v>
      </c>
      <c r="P47" s="274">
        <f t="shared" si="13"/>
        <v>0</v>
      </c>
    </row>
    <row r="48" spans="1:16" ht="12.75">
      <c r="A48" s="34"/>
      <c r="B48" s="35"/>
      <c r="C48" s="35" t="s">
        <v>62</v>
      </c>
      <c r="D48" s="38" t="s">
        <v>63</v>
      </c>
      <c r="E48" s="276">
        <f t="shared" si="2"/>
        <v>496300</v>
      </c>
      <c r="F48" s="276">
        <f t="shared" si="3"/>
        <v>496300</v>
      </c>
      <c r="G48" s="276">
        <v>496300</v>
      </c>
      <c r="H48" s="276"/>
      <c r="I48" s="276"/>
      <c r="J48" s="276"/>
      <c r="K48" s="276"/>
      <c r="L48" s="276">
        <f t="shared" si="1"/>
        <v>0</v>
      </c>
      <c r="M48" s="276"/>
      <c r="N48" s="276"/>
      <c r="O48" s="276"/>
      <c r="P48" s="276"/>
    </row>
    <row r="49" spans="1:16" ht="12.75">
      <c r="A49" s="34"/>
      <c r="B49" s="35"/>
      <c r="C49" s="35" t="s">
        <v>64</v>
      </c>
      <c r="D49" s="38" t="s">
        <v>65</v>
      </c>
      <c r="E49" s="276">
        <f t="shared" si="2"/>
        <v>364000</v>
      </c>
      <c r="F49" s="276">
        <f t="shared" si="3"/>
        <v>364000</v>
      </c>
      <c r="G49" s="276">
        <v>364000</v>
      </c>
      <c r="H49" s="276"/>
      <c r="I49" s="276"/>
      <c r="J49" s="276"/>
      <c r="K49" s="276"/>
      <c r="L49" s="276">
        <f t="shared" si="1"/>
        <v>0</v>
      </c>
      <c r="M49" s="276"/>
      <c r="N49" s="276"/>
      <c r="O49" s="276"/>
      <c r="P49" s="276"/>
    </row>
    <row r="50" spans="1:16" ht="12.75">
      <c r="A50" s="34"/>
      <c r="B50" s="35"/>
      <c r="C50" s="35" t="s">
        <v>66</v>
      </c>
      <c r="D50" s="38" t="s">
        <v>67</v>
      </c>
      <c r="E50" s="276">
        <f t="shared" si="2"/>
        <v>38600</v>
      </c>
      <c r="F50" s="276">
        <f t="shared" si="3"/>
        <v>38600</v>
      </c>
      <c r="G50" s="276">
        <v>38600</v>
      </c>
      <c r="H50" s="276"/>
      <c r="I50" s="276"/>
      <c r="J50" s="276"/>
      <c r="K50" s="276"/>
      <c r="L50" s="276">
        <f t="shared" si="1"/>
        <v>0</v>
      </c>
      <c r="M50" s="276"/>
      <c r="N50" s="276"/>
      <c r="O50" s="276"/>
      <c r="P50" s="276"/>
    </row>
    <row r="51" spans="1:16" ht="12.75">
      <c r="A51" s="34"/>
      <c r="B51" s="35"/>
      <c r="C51" s="35" t="s">
        <v>68</v>
      </c>
      <c r="D51" s="38" t="s">
        <v>69</v>
      </c>
      <c r="E51" s="276">
        <f t="shared" si="2"/>
        <v>183400</v>
      </c>
      <c r="F51" s="276">
        <f t="shared" si="3"/>
        <v>183400</v>
      </c>
      <c r="G51" s="276">
        <v>183400</v>
      </c>
      <c r="H51" s="276"/>
      <c r="I51" s="276"/>
      <c r="J51" s="276"/>
      <c r="K51" s="276"/>
      <c r="L51" s="276">
        <f t="shared" si="1"/>
        <v>0</v>
      </c>
      <c r="M51" s="276"/>
      <c r="N51" s="276"/>
      <c r="O51" s="276"/>
      <c r="P51" s="276"/>
    </row>
    <row r="52" spans="1:16" ht="12.75">
      <c r="A52" s="34"/>
      <c r="B52" s="35"/>
      <c r="C52" s="35" t="s">
        <v>76</v>
      </c>
      <c r="D52" s="38" t="s">
        <v>77</v>
      </c>
      <c r="E52" s="276">
        <f t="shared" si="2"/>
        <v>11000</v>
      </c>
      <c r="F52" s="276">
        <f t="shared" si="3"/>
        <v>11000</v>
      </c>
      <c r="G52" s="276">
        <v>11000</v>
      </c>
      <c r="H52" s="276"/>
      <c r="I52" s="276"/>
      <c r="J52" s="276"/>
      <c r="K52" s="276"/>
      <c r="L52" s="276">
        <f t="shared" si="1"/>
        <v>0</v>
      </c>
      <c r="M52" s="276"/>
      <c r="N52" s="276"/>
      <c r="O52" s="276"/>
      <c r="P52" s="276"/>
    </row>
    <row r="53" spans="1:16" ht="12.75">
      <c r="A53" s="34"/>
      <c r="B53" s="35"/>
      <c r="C53" s="35" t="s">
        <v>78</v>
      </c>
      <c r="D53" s="38" t="s">
        <v>79</v>
      </c>
      <c r="E53" s="276">
        <f t="shared" si="2"/>
        <v>20000</v>
      </c>
      <c r="F53" s="276">
        <f t="shared" si="3"/>
        <v>20000</v>
      </c>
      <c r="G53" s="276">
        <v>20000</v>
      </c>
      <c r="H53" s="276"/>
      <c r="I53" s="276"/>
      <c r="J53" s="276"/>
      <c r="K53" s="276"/>
      <c r="L53" s="276">
        <f t="shared" si="1"/>
        <v>0</v>
      </c>
      <c r="M53" s="276"/>
      <c r="N53" s="276"/>
      <c r="O53" s="276"/>
      <c r="P53" s="276"/>
    </row>
    <row r="54" spans="1:16" ht="19.5">
      <c r="A54" s="34"/>
      <c r="B54" s="35"/>
      <c r="C54" s="35" t="s">
        <v>70</v>
      </c>
      <c r="D54" s="38" t="s">
        <v>71</v>
      </c>
      <c r="E54" s="276">
        <f t="shared" si="2"/>
        <v>100000</v>
      </c>
      <c r="F54" s="276">
        <f t="shared" si="3"/>
        <v>100000</v>
      </c>
      <c r="G54" s="276">
        <v>100000</v>
      </c>
      <c r="H54" s="276"/>
      <c r="I54" s="276"/>
      <c r="J54" s="276"/>
      <c r="K54" s="276"/>
      <c r="L54" s="276">
        <f t="shared" si="1"/>
        <v>0</v>
      </c>
      <c r="M54" s="276"/>
      <c r="N54" s="276"/>
      <c r="O54" s="276"/>
      <c r="P54" s="276"/>
    </row>
    <row r="55" spans="1:16" ht="19.5">
      <c r="A55" s="34"/>
      <c r="B55" s="35"/>
      <c r="C55" s="35" t="s">
        <v>72</v>
      </c>
      <c r="D55" s="38" t="s">
        <v>73</v>
      </c>
      <c r="E55" s="276">
        <f t="shared" si="2"/>
        <v>8000</v>
      </c>
      <c r="F55" s="276">
        <f t="shared" si="3"/>
        <v>8000</v>
      </c>
      <c r="G55" s="276">
        <v>8000</v>
      </c>
      <c r="H55" s="276"/>
      <c r="I55" s="276"/>
      <c r="J55" s="276"/>
      <c r="K55" s="276"/>
      <c r="L55" s="276">
        <f t="shared" si="1"/>
        <v>0</v>
      </c>
      <c r="M55" s="276"/>
      <c r="N55" s="276"/>
      <c r="O55" s="276"/>
      <c r="P55" s="276"/>
    </row>
    <row r="56" spans="1:16" ht="36">
      <c r="A56" s="34"/>
      <c r="B56" s="29" t="s">
        <v>80</v>
      </c>
      <c r="C56" s="29"/>
      <c r="D56" s="30" t="s">
        <v>81</v>
      </c>
      <c r="E56" s="274">
        <f t="shared" si="2"/>
        <v>23000</v>
      </c>
      <c r="F56" s="274">
        <f t="shared" si="3"/>
        <v>23000</v>
      </c>
      <c r="G56" s="274">
        <f>SUM(G57:G58)</f>
        <v>23000</v>
      </c>
      <c r="H56" s="274">
        <f>SUM(H57:H58)</f>
        <v>0</v>
      </c>
      <c r="I56" s="274">
        <f aca="true" t="shared" si="14" ref="I56:P56">SUM(I57:I58)</f>
        <v>0</v>
      </c>
      <c r="J56" s="274">
        <f t="shared" si="14"/>
        <v>0</v>
      </c>
      <c r="K56" s="274">
        <f t="shared" si="14"/>
        <v>0</v>
      </c>
      <c r="L56" s="274">
        <f t="shared" si="1"/>
        <v>0</v>
      </c>
      <c r="M56" s="274">
        <f>SUM(M57:M58)</f>
        <v>0</v>
      </c>
      <c r="N56" s="274">
        <f t="shared" si="14"/>
        <v>0</v>
      </c>
      <c r="O56" s="274">
        <f t="shared" si="14"/>
        <v>0</v>
      </c>
      <c r="P56" s="274">
        <f t="shared" si="14"/>
        <v>0</v>
      </c>
    </row>
    <row r="57" spans="1:16" s="18" customFormat="1" ht="12.75">
      <c r="A57" s="28"/>
      <c r="B57" s="35"/>
      <c r="C57" s="35" t="s">
        <v>82</v>
      </c>
      <c r="D57" s="38" t="s">
        <v>83</v>
      </c>
      <c r="E57" s="276">
        <f t="shared" si="2"/>
        <v>20000</v>
      </c>
      <c r="F57" s="276">
        <f t="shared" si="3"/>
        <v>20000</v>
      </c>
      <c r="G57" s="276">
        <v>20000</v>
      </c>
      <c r="H57" s="276"/>
      <c r="I57" s="276"/>
      <c r="J57" s="276"/>
      <c r="K57" s="276"/>
      <c r="L57" s="276">
        <f t="shared" si="1"/>
        <v>0</v>
      </c>
      <c r="M57" s="276"/>
      <c r="N57" s="276"/>
      <c r="O57" s="276"/>
      <c r="P57" s="276"/>
    </row>
    <row r="58" spans="1:16" ht="19.5">
      <c r="A58" s="34"/>
      <c r="B58" s="35"/>
      <c r="C58" s="35" t="s">
        <v>84</v>
      </c>
      <c r="D58" s="38" t="s">
        <v>85</v>
      </c>
      <c r="E58" s="276">
        <f t="shared" si="2"/>
        <v>3000</v>
      </c>
      <c r="F58" s="276">
        <f t="shared" si="3"/>
        <v>3000</v>
      </c>
      <c r="G58" s="276">
        <v>3000</v>
      </c>
      <c r="H58" s="276"/>
      <c r="I58" s="276"/>
      <c r="J58" s="276"/>
      <c r="K58" s="276"/>
      <c r="L58" s="276">
        <f t="shared" si="1"/>
        <v>0</v>
      </c>
      <c r="M58" s="276"/>
      <c r="N58" s="276"/>
      <c r="O58" s="276"/>
      <c r="P58" s="276"/>
    </row>
    <row r="59" spans="1:16" s="18" customFormat="1" ht="12.75">
      <c r="A59" s="28"/>
      <c r="B59" s="29" t="s">
        <v>86</v>
      </c>
      <c r="C59" s="29"/>
      <c r="D59" s="30" t="s">
        <v>87</v>
      </c>
      <c r="E59" s="274">
        <f t="shared" si="2"/>
        <v>30000</v>
      </c>
      <c r="F59" s="274">
        <f t="shared" si="3"/>
        <v>30000</v>
      </c>
      <c r="G59" s="274">
        <f>SUM(G60)</f>
        <v>30000</v>
      </c>
      <c r="H59" s="274">
        <f>SUM(H60)</f>
        <v>0</v>
      </c>
      <c r="I59" s="274">
        <f aca="true" t="shared" si="15" ref="I59:P59">SUM(I60)</f>
        <v>0</v>
      </c>
      <c r="J59" s="274">
        <f t="shared" si="15"/>
        <v>0</v>
      </c>
      <c r="K59" s="274">
        <f t="shared" si="15"/>
        <v>0</v>
      </c>
      <c r="L59" s="274">
        <f t="shared" si="1"/>
        <v>0</v>
      </c>
      <c r="M59" s="274">
        <f t="shared" si="15"/>
        <v>0</v>
      </c>
      <c r="N59" s="274">
        <f t="shared" si="15"/>
        <v>0</v>
      </c>
      <c r="O59" s="274">
        <f t="shared" si="15"/>
        <v>0</v>
      </c>
      <c r="P59" s="274">
        <f t="shared" si="15"/>
        <v>0</v>
      </c>
    </row>
    <row r="60" spans="1:16" ht="12.75">
      <c r="A60" s="34"/>
      <c r="B60" s="35"/>
      <c r="C60" s="35" t="s">
        <v>88</v>
      </c>
      <c r="D60" s="38" t="s">
        <v>89</v>
      </c>
      <c r="E60" s="276">
        <f t="shared" si="2"/>
        <v>30000</v>
      </c>
      <c r="F60" s="276">
        <f t="shared" si="3"/>
        <v>30000</v>
      </c>
      <c r="G60" s="276">
        <v>30000</v>
      </c>
      <c r="H60" s="276"/>
      <c r="I60" s="276"/>
      <c r="J60" s="276"/>
      <c r="K60" s="276"/>
      <c r="L60" s="276">
        <f t="shared" si="1"/>
        <v>0</v>
      </c>
      <c r="M60" s="276"/>
      <c r="N60" s="276"/>
      <c r="O60" s="276"/>
      <c r="P60" s="276"/>
    </row>
    <row r="61" spans="1:16" s="18" customFormat="1" ht="27">
      <c r="A61" s="28"/>
      <c r="B61" s="29" t="s">
        <v>90</v>
      </c>
      <c r="C61" s="29"/>
      <c r="D61" s="30" t="s">
        <v>91</v>
      </c>
      <c r="E61" s="274">
        <f t="shared" si="2"/>
        <v>2864346</v>
      </c>
      <c r="F61" s="274">
        <f t="shared" si="3"/>
        <v>2864346</v>
      </c>
      <c r="G61" s="274">
        <f>SUM(G62:G63)</f>
        <v>2864346</v>
      </c>
      <c r="H61" s="274">
        <f>SUM(H62:H63)</f>
        <v>0</v>
      </c>
      <c r="I61" s="274">
        <f aca="true" t="shared" si="16" ref="I61:P61">SUM(I62:I63)</f>
        <v>0</v>
      </c>
      <c r="J61" s="274">
        <f t="shared" si="16"/>
        <v>0</v>
      </c>
      <c r="K61" s="274">
        <f t="shared" si="16"/>
        <v>0</v>
      </c>
      <c r="L61" s="274">
        <f t="shared" si="1"/>
        <v>0</v>
      </c>
      <c r="M61" s="274">
        <f>SUM(M62:M63)</f>
        <v>0</v>
      </c>
      <c r="N61" s="274">
        <f t="shared" si="16"/>
        <v>0</v>
      </c>
      <c r="O61" s="274">
        <f t="shared" si="16"/>
        <v>0</v>
      </c>
      <c r="P61" s="274">
        <f t="shared" si="16"/>
        <v>0</v>
      </c>
    </row>
    <row r="62" spans="1:16" ht="19.5">
      <c r="A62" s="34"/>
      <c r="B62" s="35"/>
      <c r="C62" s="35" t="s">
        <v>92</v>
      </c>
      <c r="D62" s="38" t="s">
        <v>93</v>
      </c>
      <c r="E62" s="276">
        <f t="shared" si="2"/>
        <v>2784346</v>
      </c>
      <c r="F62" s="276">
        <f t="shared" si="3"/>
        <v>2784346</v>
      </c>
      <c r="G62" s="276">
        <v>2784346</v>
      </c>
      <c r="H62" s="276"/>
      <c r="I62" s="276"/>
      <c r="J62" s="276"/>
      <c r="K62" s="276"/>
      <c r="L62" s="276">
        <f t="shared" si="1"/>
        <v>0</v>
      </c>
      <c r="M62" s="276"/>
      <c r="N62" s="276"/>
      <c r="O62" s="276"/>
      <c r="P62" s="276"/>
    </row>
    <row r="63" spans="1:16" ht="19.5">
      <c r="A63" s="34"/>
      <c r="B63" s="35"/>
      <c r="C63" s="35" t="s">
        <v>94</v>
      </c>
      <c r="D63" s="38" t="s">
        <v>95</v>
      </c>
      <c r="E63" s="276">
        <f t="shared" si="2"/>
        <v>80000</v>
      </c>
      <c r="F63" s="276">
        <f t="shared" si="3"/>
        <v>80000</v>
      </c>
      <c r="G63" s="276">
        <v>80000</v>
      </c>
      <c r="H63" s="276"/>
      <c r="I63" s="276"/>
      <c r="J63" s="276"/>
      <c r="K63" s="276"/>
      <c r="L63" s="276">
        <f t="shared" si="1"/>
        <v>0</v>
      </c>
      <c r="M63" s="276"/>
      <c r="N63" s="276"/>
      <c r="O63" s="276"/>
      <c r="P63" s="276"/>
    </row>
    <row r="64" spans="1:16" s="13" customFormat="1" ht="15">
      <c r="A64" s="28" t="s">
        <v>96</v>
      </c>
      <c r="B64" s="29"/>
      <c r="C64" s="29"/>
      <c r="D64" s="30" t="s">
        <v>97</v>
      </c>
      <c r="E64" s="274">
        <f t="shared" si="2"/>
        <v>7763790</v>
      </c>
      <c r="F64" s="274">
        <f t="shared" si="3"/>
        <v>7763790</v>
      </c>
      <c r="G64" s="274">
        <f>SUM(G65+G67+G69)</f>
        <v>7763790</v>
      </c>
      <c r="H64" s="274">
        <f>SUM(H65+H67+H69)</f>
        <v>0</v>
      </c>
      <c r="I64" s="274">
        <f aca="true" t="shared" si="17" ref="I64:P64">SUM(I65+I67+I69)</f>
        <v>0</v>
      </c>
      <c r="J64" s="274">
        <f t="shared" si="17"/>
        <v>0</v>
      </c>
      <c r="K64" s="274">
        <f t="shared" si="17"/>
        <v>0</v>
      </c>
      <c r="L64" s="274">
        <f t="shared" si="1"/>
        <v>0</v>
      </c>
      <c r="M64" s="274">
        <f>SUM(M65+M67+M69)</f>
        <v>0</v>
      </c>
      <c r="N64" s="274">
        <f t="shared" si="17"/>
        <v>0</v>
      </c>
      <c r="O64" s="274">
        <f t="shared" si="17"/>
        <v>0</v>
      </c>
      <c r="P64" s="274">
        <f t="shared" si="17"/>
        <v>0</v>
      </c>
    </row>
    <row r="65" spans="1:16" s="18" customFormat="1" ht="27">
      <c r="A65" s="28"/>
      <c r="B65" s="29" t="s">
        <v>98</v>
      </c>
      <c r="C65" s="29"/>
      <c r="D65" s="30" t="s">
        <v>99</v>
      </c>
      <c r="E65" s="274">
        <f t="shared" si="2"/>
        <v>4654133</v>
      </c>
      <c r="F65" s="274">
        <f t="shared" si="3"/>
        <v>4654133</v>
      </c>
      <c r="G65" s="274">
        <f>SUM(G66)</f>
        <v>4654133</v>
      </c>
      <c r="H65" s="274">
        <f>SUM(H66)</f>
        <v>0</v>
      </c>
      <c r="I65" s="274">
        <f aca="true" t="shared" si="18" ref="I65:P65">SUM(I66)</f>
        <v>0</v>
      </c>
      <c r="J65" s="274">
        <f t="shared" si="18"/>
        <v>0</v>
      </c>
      <c r="K65" s="274">
        <f t="shared" si="18"/>
        <v>0</v>
      </c>
      <c r="L65" s="274">
        <f t="shared" si="1"/>
        <v>0</v>
      </c>
      <c r="M65" s="274">
        <f t="shared" si="18"/>
        <v>0</v>
      </c>
      <c r="N65" s="274">
        <f t="shared" si="18"/>
        <v>0</v>
      </c>
      <c r="O65" s="274">
        <f t="shared" si="18"/>
        <v>0</v>
      </c>
      <c r="P65" s="274">
        <f t="shared" si="18"/>
        <v>0</v>
      </c>
    </row>
    <row r="66" spans="1:16" ht="12.75">
      <c r="A66" s="34"/>
      <c r="B66" s="35"/>
      <c r="C66" s="35" t="s">
        <v>100</v>
      </c>
      <c r="D66" s="38" t="s">
        <v>101</v>
      </c>
      <c r="E66" s="276">
        <f t="shared" si="2"/>
        <v>4654133</v>
      </c>
      <c r="F66" s="276">
        <f t="shared" si="3"/>
        <v>4654133</v>
      </c>
      <c r="G66" s="276">
        <v>4654133</v>
      </c>
      <c r="H66" s="276"/>
      <c r="I66" s="276"/>
      <c r="J66" s="276"/>
      <c r="K66" s="276"/>
      <c r="L66" s="276">
        <f t="shared" si="1"/>
        <v>0</v>
      </c>
      <c r="M66" s="276"/>
      <c r="N66" s="276"/>
      <c r="O66" s="276"/>
      <c r="P66" s="276"/>
    </row>
    <row r="67" spans="1:16" s="18" customFormat="1" ht="18">
      <c r="A67" s="28"/>
      <c r="B67" s="29" t="s">
        <v>102</v>
      </c>
      <c r="C67" s="29"/>
      <c r="D67" s="30" t="s">
        <v>103</v>
      </c>
      <c r="E67" s="274">
        <f t="shared" si="2"/>
        <v>2973646</v>
      </c>
      <c r="F67" s="274">
        <f t="shared" si="3"/>
        <v>2973646</v>
      </c>
      <c r="G67" s="274">
        <f>SUM(G68)</f>
        <v>2973646</v>
      </c>
      <c r="H67" s="274">
        <f>SUM(H68)</f>
        <v>0</v>
      </c>
      <c r="I67" s="274">
        <f aca="true" t="shared" si="19" ref="I67:P67">SUM(I68)</f>
        <v>0</v>
      </c>
      <c r="J67" s="274">
        <f t="shared" si="19"/>
        <v>0</v>
      </c>
      <c r="K67" s="274">
        <f t="shared" si="19"/>
        <v>0</v>
      </c>
      <c r="L67" s="274">
        <f t="shared" si="1"/>
        <v>0</v>
      </c>
      <c r="M67" s="274">
        <f t="shared" si="19"/>
        <v>0</v>
      </c>
      <c r="N67" s="274">
        <f t="shared" si="19"/>
        <v>0</v>
      </c>
      <c r="O67" s="274">
        <f t="shared" si="19"/>
        <v>0</v>
      </c>
      <c r="P67" s="274">
        <f t="shared" si="19"/>
        <v>0</v>
      </c>
    </row>
    <row r="68" spans="1:16" ht="12.75">
      <c r="A68" s="34"/>
      <c r="B68" s="35"/>
      <c r="C68" s="35" t="s">
        <v>100</v>
      </c>
      <c r="D68" s="38" t="s">
        <v>101</v>
      </c>
      <c r="E68" s="276">
        <f t="shared" si="2"/>
        <v>2973646</v>
      </c>
      <c r="F68" s="276">
        <f t="shared" si="3"/>
        <v>2973646</v>
      </c>
      <c r="G68" s="276">
        <v>2973646</v>
      </c>
      <c r="H68" s="276"/>
      <c r="I68" s="276"/>
      <c r="J68" s="276"/>
      <c r="K68" s="276"/>
      <c r="L68" s="276">
        <f t="shared" si="1"/>
        <v>0</v>
      </c>
      <c r="M68" s="276"/>
      <c r="N68" s="276"/>
      <c r="O68" s="276"/>
      <c r="P68" s="276"/>
    </row>
    <row r="69" spans="1:16" s="18" customFormat="1" ht="18">
      <c r="A69" s="28"/>
      <c r="B69" s="29" t="s">
        <v>104</v>
      </c>
      <c r="C69" s="29"/>
      <c r="D69" s="30" t="s">
        <v>105</v>
      </c>
      <c r="E69" s="274">
        <f t="shared" si="2"/>
        <v>136011</v>
      </c>
      <c r="F69" s="274">
        <f t="shared" si="3"/>
        <v>136011</v>
      </c>
      <c r="G69" s="274">
        <f>SUM(G70)</f>
        <v>136011</v>
      </c>
      <c r="H69" s="274">
        <f>SUM(H70)</f>
        <v>0</v>
      </c>
      <c r="I69" s="274">
        <f aca="true" t="shared" si="20" ref="I69:P69">SUM(I70)</f>
        <v>0</v>
      </c>
      <c r="J69" s="274">
        <f t="shared" si="20"/>
        <v>0</v>
      </c>
      <c r="K69" s="274">
        <f t="shared" si="20"/>
        <v>0</v>
      </c>
      <c r="L69" s="274">
        <f t="shared" si="1"/>
        <v>0</v>
      </c>
      <c r="M69" s="274">
        <f t="shared" si="20"/>
        <v>0</v>
      </c>
      <c r="N69" s="274">
        <f t="shared" si="20"/>
        <v>0</v>
      </c>
      <c r="O69" s="274">
        <f t="shared" si="20"/>
        <v>0</v>
      </c>
      <c r="P69" s="274">
        <f t="shared" si="20"/>
        <v>0</v>
      </c>
    </row>
    <row r="70" spans="1:16" ht="12.75">
      <c r="A70" s="34"/>
      <c r="B70" s="35"/>
      <c r="C70" s="35" t="s">
        <v>100</v>
      </c>
      <c r="D70" s="38" t="s">
        <v>101</v>
      </c>
      <c r="E70" s="276">
        <f t="shared" si="2"/>
        <v>136011</v>
      </c>
      <c r="F70" s="276">
        <f t="shared" si="3"/>
        <v>136011</v>
      </c>
      <c r="G70" s="276">
        <v>136011</v>
      </c>
      <c r="H70" s="276"/>
      <c r="I70" s="276"/>
      <c r="J70" s="276"/>
      <c r="K70" s="276"/>
      <c r="L70" s="276">
        <f t="shared" si="1"/>
        <v>0</v>
      </c>
      <c r="M70" s="276"/>
      <c r="N70" s="276"/>
      <c r="O70" s="276"/>
      <c r="P70" s="276"/>
    </row>
    <row r="71" spans="1:16" s="13" customFormat="1" ht="15">
      <c r="A71" s="28" t="s">
        <v>106</v>
      </c>
      <c r="B71" s="29"/>
      <c r="C71" s="29"/>
      <c r="D71" s="30" t="s">
        <v>107</v>
      </c>
      <c r="E71" s="274">
        <f t="shared" si="2"/>
        <v>671762.52</v>
      </c>
      <c r="F71" s="274">
        <f t="shared" si="3"/>
        <v>45000</v>
      </c>
      <c r="G71" s="274">
        <f>SUM(G72)</f>
        <v>45000</v>
      </c>
      <c r="H71" s="274">
        <f>SUM(H72)</f>
        <v>0</v>
      </c>
      <c r="I71" s="274">
        <f aca="true" t="shared" si="21" ref="I71:P72">SUM(I72)</f>
        <v>0</v>
      </c>
      <c r="J71" s="274">
        <f t="shared" si="21"/>
        <v>0</v>
      </c>
      <c r="K71" s="274">
        <f>SUM(K72+K74)</f>
        <v>0</v>
      </c>
      <c r="L71" s="274">
        <f t="shared" si="1"/>
        <v>626762.52</v>
      </c>
      <c r="M71" s="274">
        <f>SUM(M72+M74)</f>
        <v>0</v>
      </c>
      <c r="N71" s="274">
        <f>SUM(N72+N74)</f>
        <v>0</v>
      </c>
      <c r="O71" s="274">
        <f>SUM(O72+O74)</f>
        <v>626762.52</v>
      </c>
      <c r="P71" s="274">
        <f>SUM(P72+P74)</f>
        <v>626762.52</v>
      </c>
    </row>
    <row r="72" spans="1:16" s="18" customFormat="1" ht="12.75">
      <c r="A72" s="28"/>
      <c r="B72" s="29" t="s">
        <v>108</v>
      </c>
      <c r="C72" s="29"/>
      <c r="D72" s="30" t="s">
        <v>109</v>
      </c>
      <c r="E72" s="274">
        <f t="shared" si="2"/>
        <v>45000</v>
      </c>
      <c r="F72" s="274">
        <f t="shared" si="3"/>
        <v>45000</v>
      </c>
      <c r="G72" s="274">
        <f>SUM(G73)</f>
        <v>45000</v>
      </c>
      <c r="H72" s="274">
        <f>SUM(H73)</f>
        <v>0</v>
      </c>
      <c r="I72" s="274">
        <f t="shared" si="21"/>
        <v>0</v>
      </c>
      <c r="J72" s="274">
        <f t="shared" si="21"/>
        <v>0</v>
      </c>
      <c r="K72" s="274">
        <f t="shared" si="21"/>
        <v>0</v>
      </c>
      <c r="L72" s="274">
        <f t="shared" si="1"/>
        <v>0</v>
      </c>
      <c r="M72" s="274">
        <f t="shared" si="21"/>
        <v>0</v>
      </c>
      <c r="N72" s="274">
        <f t="shared" si="21"/>
        <v>0</v>
      </c>
      <c r="O72" s="274">
        <f t="shared" si="21"/>
        <v>0</v>
      </c>
      <c r="P72" s="274">
        <f t="shared" si="21"/>
        <v>0</v>
      </c>
    </row>
    <row r="73" spans="1:16" ht="19.5">
      <c r="A73" s="34"/>
      <c r="B73" s="35"/>
      <c r="C73" s="35" t="s">
        <v>18</v>
      </c>
      <c r="D73" s="38" t="s">
        <v>19</v>
      </c>
      <c r="E73" s="276">
        <f t="shared" si="2"/>
        <v>45000</v>
      </c>
      <c r="F73" s="276">
        <f t="shared" si="3"/>
        <v>45000</v>
      </c>
      <c r="G73" s="276">
        <v>45000</v>
      </c>
      <c r="H73" s="276"/>
      <c r="I73" s="276"/>
      <c r="J73" s="276"/>
      <c r="K73" s="276"/>
      <c r="L73" s="276">
        <f t="shared" si="1"/>
        <v>0</v>
      </c>
      <c r="M73" s="276"/>
      <c r="N73" s="276"/>
      <c r="O73" s="276"/>
      <c r="P73" s="276"/>
    </row>
    <row r="74" spans="1:16" ht="12.75">
      <c r="A74" s="34"/>
      <c r="B74" s="29" t="s">
        <v>110</v>
      </c>
      <c r="C74" s="29"/>
      <c r="D74" s="30" t="s">
        <v>17</v>
      </c>
      <c r="E74" s="274">
        <f>(F74+L74)</f>
        <v>626762.52</v>
      </c>
      <c r="F74" s="274">
        <f>SUM(G74:K74)</f>
        <v>0</v>
      </c>
      <c r="G74" s="274">
        <f>SUM(G76:G76)</f>
        <v>0</v>
      </c>
      <c r="H74" s="274">
        <f>SUM(H76:H76)</f>
        <v>0</v>
      </c>
      <c r="I74" s="274">
        <f>SUM(I76:I76)</f>
        <v>0</v>
      </c>
      <c r="J74" s="274">
        <f>SUM(J76:J76)</f>
        <v>0</v>
      </c>
      <c r="K74" s="274">
        <f>SUM(K75:K76)</f>
        <v>0</v>
      </c>
      <c r="L74" s="274">
        <f aca="true" t="shared" si="22" ref="L74:L105">SUM(N74:O74)</f>
        <v>626762.52</v>
      </c>
      <c r="M74" s="274">
        <f>SUM(M76:M76)</f>
        <v>0</v>
      </c>
      <c r="N74" s="274">
        <f>SUM(N76:N76)</f>
        <v>0</v>
      </c>
      <c r="O74" s="274">
        <f>SUM(O75:O77)</f>
        <v>626762.52</v>
      </c>
      <c r="P74" s="274">
        <f>SUM(P75:P77)</f>
        <v>626762.52</v>
      </c>
    </row>
    <row r="75" spans="1:16" ht="29.25" hidden="1">
      <c r="A75" s="34"/>
      <c r="B75" s="35"/>
      <c r="C75" s="35" t="s">
        <v>358</v>
      </c>
      <c r="D75" s="38" t="s">
        <v>111</v>
      </c>
      <c r="E75" s="276">
        <f>(F75+L75)</f>
        <v>0</v>
      </c>
      <c r="F75" s="276">
        <f>SUM(G75:K75)</f>
        <v>0</v>
      </c>
      <c r="G75" s="276"/>
      <c r="H75" s="276"/>
      <c r="I75" s="276"/>
      <c r="J75" s="276"/>
      <c r="K75" s="276"/>
      <c r="L75" s="276">
        <f>SUM(N75:O75)</f>
        <v>0</v>
      </c>
      <c r="M75" s="276"/>
      <c r="N75" s="276"/>
      <c r="O75" s="276"/>
      <c r="P75" s="276"/>
    </row>
    <row r="76" spans="1:16" ht="29.25" hidden="1">
      <c r="A76" s="34"/>
      <c r="B76" s="35"/>
      <c r="C76" s="35" t="s">
        <v>112</v>
      </c>
      <c r="D76" s="38" t="s">
        <v>111</v>
      </c>
      <c r="E76" s="276">
        <f>(F76+L76)</f>
        <v>0</v>
      </c>
      <c r="F76" s="276">
        <f>SUM(G76:K76)</f>
        <v>0</v>
      </c>
      <c r="G76" s="276"/>
      <c r="H76" s="276"/>
      <c r="I76" s="276"/>
      <c r="J76" s="276"/>
      <c r="K76" s="276"/>
      <c r="L76" s="276">
        <f t="shared" si="22"/>
        <v>0</v>
      </c>
      <c r="M76" s="276"/>
      <c r="N76" s="276"/>
      <c r="O76" s="276"/>
      <c r="P76" s="276"/>
    </row>
    <row r="77" spans="1:16" ht="29.25">
      <c r="A77" s="34"/>
      <c r="B77" s="35"/>
      <c r="C77" s="35" t="s">
        <v>368</v>
      </c>
      <c r="D77" s="38" t="s">
        <v>373</v>
      </c>
      <c r="E77" s="276">
        <f>(F77+L77)</f>
        <v>626762.52</v>
      </c>
      <c r="F77" s="276">
        <f>SUM(G77:K77)</f>
        <v>0</v>
      </c>
      <c r="G77" s="276"/>
      <c r="H77" s="276"/>
      <c r="I77" s="276"/>
      <c r="J77" s="276"/>
      <c r="K77" s="276"/>
      <c r="L77" s="276">
        <v>626762.52</v>
      </c>
      <c r="M77" s="276"/>
      <c r="N77" s="276"/>
      <c r="O77" s="276">
        <f>SUM(P77)</f>
        <v>626762.52</v>
      </c>
      <c r="P77" s="276">
        <v>626762.52</v>
      </c>
    </row>
    <row r="78" spans="1:16" s="13" customFormat="1" ht="15">
      <c r="A78" s="28" t="s">
        <v>113</v>
      </c>
      <c r="B78" s="29"/>
      <c r="C78" s="29"/>
      <c r="D78" s="30" t="s">
        <v>114</v>
      </c>
      <c r="E78" s="274">
        <f aca="true" t="shared" si="23" ref="E78:E107">(F78+L78)</f>
        <v>116000</v>
      </c>
      <c r="F78" s="274">
        <f aca="true" t="shared" si="24" ref="F78:F106">SUM(G78:K78)</f>
        <v>116000</v>
      </c>
      <c r="G78" s="274">
        <f>SUM(G79)</f>
        <v>116000</v>
      </c>
      <c r="H78" s="274">
        <f>SUM(H79)</f>
        <v>0</v>
      </c>
      <c r="I78" s="274">
        <f aca="true" t="shared" si="25" ref="I78:P79">SUM(I79)</f>
        <v>0</v>
      </c>
      <c r="J78" s="274">
        <f t="shared" si="25"/>
        <v>0</v>
      </c>
      <c r="K78" s="274">
        <f t="shared" si="25"/>
        <v>0</v>
      </c>
      <c r="L78" s="274">
        <f t="shared" si="22"/>
        <v>0</v>
      </c>
      <c r="M78" s="274">
        <f t="shared" si="25"/>
        <v>0</v>
      </c>
      <c r="N78" s="274">
        <f t="shared" si="25"/>
        <v>0</v>
      </c>
      <c r="O78" s="274">
        <f t="shared" si="25"/>
        <v>0</v>
      </c>
      <c r="P78" s="274">
        <f t="shared" si="25"/>
        <v>0</v>
      </c>
    </row>
    <row r="79" spans="1:16" s="18" customFormat="1" ht="12.75">
      <c r="A79" s="28"/>
      <c r="B79" s="29" t="s">
        <v>115</v>
      </c>
      <c r="C79" s="29"/>
      <c r="D79" s="30" t="s">
        <v>116</v>
      </c>
      <c r="E79" s="274">
        <f t="shared" si="23"/>
        <v>116000</v>
      </c>
      <c r="F79" s="274">
        <f t="shared" si="24"/>
        <v>116000</v>
      </c>
      <c r="G79" s="274">
        <f>SUM(G80)</f>
        <v>116000</v>
      </c>
      <c r="H79" s="274">
        <f>SUM(H80)</f>
        <v>0</v>
      </c>
      <c r="I79" s="274">
        <f t="shared" si="25"/>
        <v>0</v>
      </c>
      <c r="J79" s="274">
        <f t="shared" si="25"/>
        <v>0</v>
      </c>
      <c r="K79" s="274">
        <f t="shared" si="25"/>
        <v>0</v>
      </c>
      <c r="L79" s="274">
        <f t="shared" si="22"/>
        <v>0</v>
      </c>
      <c r="M79" s="274">
        <f t="shared" si="25"/>
        <v>0</v>
      </c>
      <c r="N79" s="274">
        <f t="shared" si="25"/>
        <v>0</v>
      </c>
      <c r="O79" s="274">
        <f t="shared" si="25"/>
        <v>0</v>
      </c>
      <c r="P79" s="274">
        <f t="shared" si="25"/>
        <v>0</v>
      </c>
    </row>
    <row r="80" spans="1:16" ht="19.5">
      <c r="A80" s="34"/>
      <c r="B80" s="35"/>
      <c r="C80" s="35" t="s">
        <v>117</v>
      </c>
      <c r="D80" s="38" t="s">
        <v>360</v>
      </c>
      <c r="E80" s="276">
        <f t="shared" si="23"/>
        <v>116000</v>
      </c>
      <c r="F80" s="276">
        <f t="shared" si="24"/>
        <v>116000</v>
      </c>
      <c r="G80" s="276">
        <v>116000</v>
      </c>
      <c r="H80" s="276"/>
      <c r="I80" s="276"/>
      <c r="J80" s="276"/>
      <c r="K80" s="276"/>
      <c r="L80" s="276">
        <f t="shared" si="22"/>
        <v>0</v>
      </c>
      <c r="M80" s="276"/>
      <c r="N80" s="276"/>
      <c r="O80" s="276"/>
      <c r="P80" s="276"/>
    </row>
    <row r="81" spans="1:16" s="40" customFormat="1" ht="14.25">
      <c r="A81" s="28" t="s">
        <v>118</v>
      </c>
      <c r="B81" s="29"/>
      <c r="C81" s="29"/>
      <c r="D81" s="30" t="s">
        <v>119</v>
      </c>
      <c r="E81" s="274">
        <f t="shared" si="23"/>
        <v>3148461</v>
      </c>
      <c r="F81" s="274">
        <f t="shared" si="24"/>
        <v>3148461</v>
      </c>
      <c r="G81" s="274">
        <f>(G82+G85+G88+G90+G92+G94+G96)</f>
        <v>429734</v>
      </c>
      <c r="H81" s="274">
        <f>(H82+H85+H88+H90+H92+H94)</f>
        <v>2718727</v>
      </c>
      <c r="I81" s="274">
        <f>(I82+I85+I88+I90+I92+I94)</f>
        <v>0</v>
      </c>
      <c r="J81" s="274">
        <f>(J82+J85+J88+J90+J92+J94)</f>
        <v>0</v>
      </c>
      <c r="K81" s="274">
        <f>(K82+K85+K88+K90+K92+K94)</f>
        <v>0</v>
      </c>
      <c r="L81" s="274">
        <f t="shared" si="22"/>
        <v>0</v>
      </c>
      <c r="M81" s="274">
        <f>(M82+M85+M88+M90+M92+M94)</f>
        <v>0</v>
      </c>
      <c r="N81" s="274">
        <f>(N82+N85+N88+N90+N92+N94)</f>
        <v>0</v>
      </c>
      <c r="O81" s="274">
        <f>(O82+O85+O88+O90+O92+O94)</f>
        <v>0</v>
      </c>
      <c r="P81" s="274">
        <f>(P82+P85+P88+P90+P92+P94)</f>
        <v>0</v>
      </c>
    </row>
    <row r="82" spans="1:16" s="18" customFormat="1" ht="37.5" customHeight="1">
      <c r="A82" s="28"/>
      <c r="B82" s="29" t="s">
        <v>120</v>
      </c>
      <c r="C82" s="29"/>
      <c r="D82" s="41" t="s">
        <v>121</v>
      </c>
      <c r="E82" s="274">
        <f t="shared" si="23"/>
        <v>2727223</v>
      </c>
      <c r="F82" s="274">
        <f t="shared" si="24"/>
        <v>2727223</v>
      </c>
      <c r="G82" s="274">
        <f>SUM(G83:G84)</f>
        <v>14000</v>
      </c>
      <c r="H82" s="274">
        <f>SUM(H83:H84)</f>
        <v>2713223</v>
      </c>
      <c r="I82" s="274">
        <f aca="true" t="shared" si="26" ref="I82:P82">SUM(I83:I84)</f>
        <v>0</v>
      </c>
      <c r="J82" s="274">
        <f t="shared" si="26"/>
        <v>0</v>
      </c>
      <c r="K82" s="274">
        <f t="shared" si="26"/>
        <v>0</v>
      </c>
      <c r="L82" s="274">
        <f t="shared" si="22"/>
        <v>0</v>
      </c>
      <c r="M82" s="274">
        <f>SUM(M83:M84)</f>
        <v>0</v>
      </c>
      <c r="N82" s="274">
        <f t="shared" si="26"/>
        <v>0</v>
      </c>
      <c r="O82" s="274">
        <f t="shared" si="26"/>
        <v>0</v>
      </c>
      <c r="P82" s="274">
        <f t="shared" si="26"/>
        <v>0</v>
      </c>
    </row>
    <row r="83" spans="1:16" ht="48.75">
      <c r="A83" s="34"/>
      <c r="B83" s="35"/>
      <c r="C83" s="35" t="s">
        <v>41</v>
      </c>
      <c r="D83" s="38" t="s">
        <v>42</v>
      </c>
      <c r="E83" s="276">
        <f t="shared" si="23"/>
        <v>2713223</v>
      </c>
      <c r="F83" s="276">
        <f t="shared" si="24"/>
        <v>2713223</v>
      </c>
      <c r="G83" s="276"/>
      <c r="H83" s="276">
        <v>2713223</v>
      </c>
      <c r="I83" s="276"/>
      <c r="J83" s="276"/>
      <c r="K83" s="276"/>
      <c r="L83" s="276">
        <f t="shared" si="22"/>
        <v>0</v>
      </c>
      <c r="M83" s="276"/>
      <c r="N83" s="276"/>
      <c r="O83" s="276"/>
      <c r="P83" s="276"/>
    </row>
    <row r="84" spans="1:16" ht="48.75">
      <c r="A84" s="34"/>
      <c r="B84" s="35"/>
      <c r="C84" s="35" t="s">
        <v>122</v>
      </c>
      <c r="D84" s="21" t="s">
        <v>43</v>
      </c>
      <c r="E84" s="276">
        <f t="shared" si="23"/>
        <v>14000</v>
      </c>
      <c r="F84" s="276">
        <f t="shared" si="24"/>
        <v>14000</v>
      </c>
      <c r="G84" s="276">
        <v>14000</v>
      </c>
      <c r="H84" s="276"/>
      <c r="I84" s="276"/>
      <c r="J84" s="276"/>
      <c r="K84" s="276"/>
      <c r="L84" s="276">
        <f t="shared" si="22"/>
        <v>0</v>
      </c>
      <c r="M84" s="276"/>
      <c r="N84" s="276"/>
      <c r="O84" s="276"/>
      <c r="P84" s="276"/>
    </row>
    <row r="85" spans="1:16" s="18" customFormat="1" ht="45">
      <c r="A85" s="28"/>
      <c r="B85" s="29" t="s">
        <v>123</v>
      </c>
      <c r="C85" s="29"/>
      <c r="D85" s="41" t="s">
        <v>124</v>
      </c>
      <c r="E85" s="274">
        <f t="shared" si="23"/>
        <v>16285</v>
      </c>
      <c r="F85" s="274">
        <f t="shared" si="24"/>
        <v>16285</v>
      </c>
      <c r="G85" s="274">
        <f>SUM(G86,G87)</f>
        <v>10781</v>
      </c>
      <c r="H85" s="274">
        <f>SUM(H86,H87)</f>
        <v>5504</v>
      </c>
      <c r="I85" s="274">
        <f aca="true" t="shared" si="27" ref="I85:P85">SUM(I86,I87)</f>
        <v>0</v>
      </c>
      <c r="J85" s="274">
        <f t="shared" si="27"/>
        <v>0</v>
      </c>
      <c r="K85" s="274">
        <f t="shared" si="27"/>
        <v>0</v>
      </c>
      <c r="L85" s="274">
        <f t="shared" si="22"/>
        <v>0</v>
      </c>
      <c r="M85" s="274">
        <f>SUM(M86,M87)</f>
        <v>0</v>
      </c>
      <c r="N85" s="274">
        <f t="shared" si="27"/>
        <v>0</v>
      </c>
      <c r="O85" s="274">
        <f t="shared" si="27"/>
        <v>0</v>
      </c>
      <c r="P85" s="274">
        <f t="shared" si="27"/>
        <v>0</v>
      </c>
    </row>
    <row r="86" spans="1:16" ht="48.75">
      <c r="A86" s="34"/>
      <c r="B86" s="35"/>
      <c r="C86" s="35" t="s">
        <v>41</v>
      </c>
      <c r="D86" s="38" t="s">
        <v>42</v>
      </c>
      <c r="E86" s="276">
        <f t="shared" si="23"/>
        <v>5504</v>
      </c>
      <c r="F86" s="276">
        <f t="shared" si="24"/>
        <v>5504</v>
      </c>
      <c r="G86" s="276"/>
      <c r="H86" s="276">
        <v>5504</v>
      </c>
      <c r="I86" s="276"/>
      <c r="J86" s="276"/>
      <c r="K86" s="276"/>
      <c r="L86" s="276">
        <f t="shared" si="22"/>
        <v>0</v>
      </c>
      <c r="M86" s="276"/>
      <c r="N86" s="276"/>
      <c r="O86" s="276"/>
      <c r="P86" s="276"/>
    </row>
    <row r="87" spans="1:16" ht="29.25">
      <c r="A87" s="34"/>
      <c r="B87" s="35"/>
      <c r="C87" s="35" t="s">
        <v>125</v>
      </c>
      <c r="D87" s="38" t="s">
        <v>126</v>
      </c>
      <c r="E87" s="276">
        <f t="shared" si="23"/>
        <v>10781</v>
      </c>
      <c r="F87" s="276">
        <f t="shared" si="24"/>
        <v>10781</v>
      </c>
      <c r="G87" s="276">
        <v>10781</v>
      </c>
      <c r="H87" s="276"/>
      <c r="I87" s="276"/>
      <c r="J87" s="276"/>
      <c r="K87" s="276"/>
      <c r="L87" s="276">
        <f t="shared" si="22"/>
        <v>0</v>
      </c>
      <c r="M87" s="276"/>
      <c r="N87" s="276"/>
      <c r="O87" s="276"/>
      <c r="P87" s="276"/>
    </row>
    <row r="88" spans="1:16" s="18" customFormat="1" ht="27">
      <c r="A88" s="28"/>
      <c r="B88" s="29" t="s">
        <v>127</v>
      </c>
      <c r="C88" s="29"/>
      <c r="D88" s="41" t="s">
        <v>128</v>
      </c>
      <c r="E88" s="274">
        <f t="shared" si="23"/>
        <v>27172</v>
      </c>
      <c r="F88" s="274">
        <f t="shared" si="24"/>
        <v>27172</v>
      </c>
      <c r="G88" s="274">
        <f>SUM(G89:G89)</f>
        <v>27172</v>
      </c>
      <c r="H88" s="274">
        <f>SUM(H89:H89)</f>
        <v>0</v>
      </c>
      <c r="I88" s="274">
        <f>SUM(I89:I89)</f>
        <v>0</v>
      </c>
      <c r="J88" s="274">
        <f>SUM(J89:J89)</f>
        <v>0</v>
      </c>
      <c r="K88" s="274">
        <f>SUM(K89:K89)</f>
        <v>0</v>
      </c>
      <c r="L88" s="274">
        <f t="shared" si="22"/>
        <v>0</v>
      </c>
      <c r="M88" s="274">
        <f>SUM(M89:M89)</f>
        <v>0</v>
      </c>
      <c r="N88" s="274">
        <f>SUM(N89:N89)</f>
        <v>0</v>
      </c>
      <c r="O88" s="274">
        <f>SUM(O89:O89)</f>
        <v>0</v>
      </c>
      <c r="P88" s="274">
        <f>SUM(P89:P89)</f>
        <v>0</v>
      </c>
    </row>
    <row r="89" spans="1:16" ht="29.25">
      <c r="A89" s="34"/>
      <c r="B89" s="35"/>
      <c r="C89" s="35" t="s">
        <v>125</v>
      </c>
      <c r="D89" s="38" t="s">
        <v>126</v>
      </c>
      <c r="E89" s="276">
        <f t="shared" si="23"/>
        <v>27172</v>
      </c>
      <c r="F89" s="276">
        <f t="shared" si="24"/>
        <v>27172</v>
      </c>
      <c r="G89" s="276">
        <v>27172</v>
      </c>
      <c r="H89" s="276"/>
      <c r="I89" s="276"/>
      <c r="J89" s="276"/>
      <c r="K89" s="276"/>
      <c r="L89" s="276">
        <f t="shared" si="22"/>
        <v>0</v>
      </c>
      <c r="M89" s="276"/>
      <c r="N89" s="276"/>
      <c r="O89" s="276"/>
      <c r="P89" s="276"/>
    </row>
    <row r="90" spans="1:16" ht="12.75">
      <c r="A90" s="34"/>
      <c r="B90" s="29" t="s">
        <v>129</v>
      </c>
      <c r="C90" s="35"/>
      <c r="D90" s="30" t="s">
        <v>130</v>
      </c>
      <c r="E90" s="274">
        <f t="shared" si="23"/>
        <v>129210</v>
      </c>
      <c r="F90" s="274">
        <f t="shared" si="24"/>
        <v>129210</v>
      </c>
      <c r="G90" s="274">
        <f>SUM(G91)</f>
        <v>129210</v>
      </c>
      <c r="H90" s="274">
        <f aca="true" t="shared" si="28" ref="H90:P90">SUM(H91)</f>
        <v>0</v>
      </c>
      <c r="I90" s="274">
        <f t="shared" si="28"/>
        <v>0</v>
      </c>
      <c r="J90" s="274">
        <f t="shared" si="28"/>
        <v>0</v>
      </c>
      <c r="K90" s="274">
        <f t="shared" si="28"/>
        <v>0</v>
      </c>
      <c r="L90" s="274">
        <f t="shared" si="22"/>
        <v>0</v>
      </c>
      <c r="M90" s="274">
        <f t="shared" si="28"/>
        <v>0</v>
      </c>
      <c r="N90" s="274">
        <f t="shared" si="28"/>
        <v>0</v>
      </c>
      <c r="O90" s="274">
        <f t="shared" si="28"/>
        <v>0</v>
      </c>
      <c r="P90" s="274">
        <f t="shared" si="28"/>
        <v>0</v>
      </c>
    </row>
    <row r="91" spans="1:16" ht="29.25">
      <c r="A91" s="34"/>
      <c r="B91" s="29"/>
      <c r="C91" s="35" t="s">
        <v>125</v>
      </c>
      <c r="D91" s="38" t="s">
        <v>131</v>
      </c>
      <c r="E91" s="276">
        <f t="shared" si="23"/>
        <v>129210</v>
      </c>
      <c r="F91" s="276">
        <f t="shared" si="24"/>
        <v>129210</v>
      </c>
      <c r="G91" s="276">
        <v>129210</v>
      </c>
      <c r="H91" s="276"/>
      <c r="I91" s="276"/>
      <c r="J91" s="276"/>
      <c r="K91" s="276"/>
      <c r="L91" s="276">
        <f t="shared" si="22"/>
        <v>0</v>
      </c>
      <c r="M91" s="276"/>
      <c r="N91" s="276"/>
      <c r="O91" s="276"/>
      <c r="P91" s="276"/>
    </row>
    <row r="92" spans="1:16" s="18" customFormat="1" ht="12.75">
      <c r="A92" s="28"/>
      <c r="B92" s="29" t="s">
        <v>132</v>
      </c>
      <c r="C92" s="29"/>
      <c r="D92" s="41" t="s">
        <v>133</v>
      </c>
      <c r="E92" s="274">
        <f t="shared" si="23"/>
        <v>152532</v>
      </c>
      <c r="F92" s="274">
        <f t="shared" si="24"/>
        <v>152532</v>
      </c>
      <c r="G92" s="274">
        <f>SUM(G93)</f>
        <v>152532</v>
      </c>
      <c r="H92" s="274">
        <f>SUM(H93)</f>
        <v>0</v>
      </c>
      <c r="I92" s="274">
        <f aca="true" t="shared" si="29" ref="I92:P92">SUM(I93)</f>
        <v>0</v>
      </c>
      <c r="J92" s="274">
        <f t="shared" si="29"/>
        <v>0</v>
      </c>
      <c r="K92" s="274">
        <f t="shared" si="29"/>
        <v>0</v>
      </c>
      <c r="L92" s="274">
        <f t="shared" si="22"/>
        <v>0</v>
      </c>
      <c r="M92" s="274">
        <f t="shared" si="29"/>
        <v>0</v>
      </c>
      <c r="N92" s="274">
        <f t="shared" si="29"/>
        <v>0</v>
      </c>
      <c r="O92" s="274">
        <f t="shared" si="29"/>
        <v>0</v>
      </c>
      <c r="P92" s="274">
        <f t="shared" si="29"/>
        <v>0</v>
      </c>
    </row>
    <row r="93" spans="1:16" ht="29.25">
      <c r="A93" s="34"/>
      <c r="B93" s="35"/>
      <c r="C93" s="35" t="s">
        <v>125</v>
      </c>
      <c r="D93" s="38" t="s">
        <v>131</v>
      </c>
      <c r="E93" s="276">
        <f t="shared" si="23"/>
        <v>152532</v>
      </c>
      <c r="F93" s="276">
        <f t="shared" si="24"/>
        <v>152532</v>
      </c>
      <c r="G93" s="276">
        <v>152532</v>
      </c>
      <c r="H93" s="276"/>
      <c r="I93" s="276"/>
      <c r="J93" s="276"/>
      <c r="K93" s="276"/>
      <c r="L93" s="276">
        <f t="shared" si="22"/>
        <v>0</v>
      </c>
      <c r="M93" s="276"/>
      <c r="N93" s="276"/>
      <c r="O93" s="276"/>
      <c r="P93" s="276"/>
    </row>
    <row r="94" spans="1:16" ht="18">
      <c r="A94" s="34"/>
      <c r="B94" s="29" t="s">
        <v>134</v>
      </c>
      <c r="C94" s="29"/>
      <c r="D94" s="41" t="s">
        <v>135</v>
      </c>
      <c r="E94" s="274">
        <f t="shared" si="23"/>
        <v>47000</v>
      </c>
      <c r="F94" s="274">
        <f t="shared" si="24"/>
        <v>47000</v>
      </c>
      <c r="G94" s="274">
        <f>SUM(G95)</f>
        <v>47000</v>
      </c>
      <c r="H94" s="274">
        <f>SUM(H95)</f>
        <v>0</v>
      </c>
      <c r="I94" s="274">
        <f aca="true" t="shared" si="30" ref="I94:P94">SUM(I95)</f>
        <v>0</v>
      </c>
      <c r="J94" s="274">
        <f t="shared" si="30"/>
        <v>0</v>
      </c>
      <c r="K94" s="274">
        <f t="shared" si="30"/>
        <v>0</v>
      </c>
      <c r="L94" s="274">
        <f t="shared" si="22"/>
        <v>0</v>
      </c>
      <c r="M94" s="274">
        <f t="shared" si="30"/>
        <v>0</v>
      </c>
      <c r="N94" s="274">
        <f t="shared" si="30"/>
        <v>0</v>
      </c>
      <c r="O94" s="274">
        <f t="shared" si="30"/>
        <v>0</v>
      </c>
      <c r="P94" s="274">
        <f t="shared" si="30"/>
        <v>0</v>
      </c>
    </row>
    <row r="95" spans="1:16" ht="12.75">
      <c r="A95" s="34"/>
      <c r="B95" s="35"/>
      <c r="C95" s="35" t="s">
        <v>136</v>
      </c>
      <c r="D95" s="38" t="s">
        <v>137</v>
      </c>
      <c r="E95" s="276">
        <f t="shared" si="23"/>
        <v>47000</v>
      </c>
      <c r="F95" s="276">
        <f t="shared" si="24"/>
        <v>47000</v>
      </c>
      <c r="G95" s="276">
        <v>47000</v>
      </c>
      <c r="H95" s="276"/>
      <c r="I95" s="276"/>
      <c r="J95" s="276"/>
      <c r="K95" s="276"/>
      <c r="L95" s="276">
        <f t="shared" si="22"/>
        <v>0</v>
      </c>
      <c r="M95" s="276"/>
      <c r="N95" s="276"/>
      <c r="O95" s="276"/>
      <c r="P95" s="276"/>
    </row>
    <row r="96" spans="1:16" ht="12.75">
      <c r="A96" s="34"/>
      <c r="B96" s="29" t="s">
        <v>440</v>
      </c>
      <c r="C96" s="35"/>
      <c r="D96" s="290" t="s">
        <v>473</v>
      </c>
      <c r="E96" s="274">
        <f>SUM(F96+L96)</f>
        <v>49039</v>
      </c>
      <c r="F96" s="274">
        <f>SUM(F97,K97)</f>
        <v>49039</v>
      </c>
      <c r="G96" s="274">
        <f>SUM(G97)</f>
        <v>49039</v>
      </c>
      <c r="H96" s="276"/>
      <c r="I96" s="276"/>
      <c r="J96" s="276"/>
      <c r="K96" s="276"/>
      <c r="L96" s="276"/>
      <c r="M96" s="276"/>
      <c r="N96" s="276"/>
      <c r="O96" s="276"/>
      <c r="P96" s="276"/>
    </row>
    <row r="97" spans="1:16" ht="29.25">
      <c r="A97" s="34"/>
      <c r="B97" s="35"/>
      <c r="C97" s="35" t="s">
        <v>125</v>
      </c>
      <c r="D97" s="38" t="s">
        <v>131</v>
      </c>
      <c r="E97" s="276">
        <f>SUM(F97+L97)</f>
        <v>49039</v>
      </c>
      <c r="F97" s="276">
        <f>SUM(G97:K97)</f>
        <v>49039</v>
      </c>
      <c r="G97" s="276">
        <v>49039</v>
      </c>
      <c r="H97" s="276"/>
      <c r="I97" s="276"/>
      <c r="J97" s="276"/>
      <c r="K97" s="276"/>
      <c r="L97" s="276"/>
      <c r="M97" s="276"/>
      <c r="N97" s="276"/>
      <c r="O97" s="276"/>
      <c r="P97" s="276"/>
    </row>
    <row r="98" spans="1:16" ht="18">
      <c r="A98" s="29" t="s">
        <v>138</v>
      </c>
      <c r="B98" s="35"/>
      <c r="C98" s="35"/>
      <c r="D98" s="30" t="s">
        <v>350</v>
      </c>
      <c r="E98" s="274">
        <f aca="true" t="shared" si="31" ref="E98:E103">(F98+L98)</f>
        <v>700000</v>
      </c>
      <c r="F98" s="274">
        <f aca="true" t="shared" si="32" ref="F98:F103">SUM(G98:K98)</f>
        <v>700000</v>
      </c>
      <c r="G98" s="274">
        <f>SUM(G99)</f>
        <v>700000</v>
      </c>
      <c r="H98" s="274">
        <f>SUM(H99)</f>
        <v>0</v>
      </c>
      <c r="I98" s="274">
        <f aca="true" t="shared" si="33" ref="I98:P98">SUM(I99)</f>
        <v>0</v>
      </c>
      <c r="J98" s="274">
        <f t="shared" si="33"/>
        <v>0</v>
      </c>
      <c r="K98" s="274">
        <f t="shared" si="33"/>
        <v>0</v>
      </c>
      <c r="L98" s="274">
        <f aca="true" t="shared" si="34" ref="L98:L103">SUM(N98:O98)</f>
        <v>0</v>
      </c>
      <c r="M98" s="274">
        <f t="shared" si="33"/>
        <v>0</v>
      </c>
      <c r="N98" s="274">
        <f t="shared" si="33"/>
        <v>0</v>
      </c>
      <c r="O98" s="274">
        <f t="shared" si="33"/>
        <v>0</v>
      </c>
      <c r="P98" s="274">
        <f t="shared" si="33"/>
        <v>0</v>
      </c>
    </row>
    <row r="99" spans="1:16" ht="27">
      <c r="A99" s="29"/>
      <c r="B99" s="29" t="s">
        <v>357</v>
      </c>
      <c r="C99" s="29"/>
      <c r="D99" s="41" t="s">
        <v>359</v>
      </c>
      <c r="E99" s="274">
        <f t="shared" si="31"/>
        <v>700000</v>
      </c>
      <c r="F99" s="274">
        <f t="shared" si="32"/>
        <v>700000</v>
      </c>
      <c r="G99" s="274">
        <f>SUM(G100:G100)</f>
        <v>700000</v>
      </c>
      <c r="H99" s="274">
        <f>SUM(H100:H100)</f>
        <v>0</v>
      </c>
      <c r="I99" s="274">
        <f>SUM(I100:I100)</f>
        <v>0</v>
      </c>
      <c r="J99" s="274">
        <f>SUM(J100:J100)</f>
        <v>0</v>
      </c>
      <c r="K99" s="274">
        <f>SUM(K100:K100)</f>
        <v>0</v>
      </c>
      <c r="L99" s="274">
        <f t="shared" si="34"/>
        <v>0</v>
      </c>
      <c r="M99" s="274">
        <f>SUM(M100:M100)</f>
        <v>0</v>
      </c>
      <c r="N99" s="274">
        <f>SUM(N100:N100)</f>
        <v>0</v>
      </c>
      <c r="O99" s="274">
        <f>SUM(O100:O100)</f>
        <v>0</v>
      </c>
      <c r="P99" s="274">
        <f>SUM(P100:P100)</f>
        <v>0</v>
      </c>
    </row>
    <row r="100" spans="1:16" ht="12.75">
      <c r="A100" s="35"/>
      <c r="B100" s="35"/>
      <c r="C100" s="35" t="s">
        <v>263</v>
      </c>
      <c r="D100" s="38" t="s">
        <v>264</v>
      </c>
      <c r="E100" s="276">
        <f t="shared" si="31"/>
        <v>700000</v>
      </c>
      <c r="F100" s="276">
        <f t="shared" si="32"/>
        <v>700000</v>
      </c>
      <c r="G100" s="276">
        <v>700000</v>
      </c>
      <c r="H100" s="276"/>
      <c r="I100" s="276"/>
      <c r="J100" s="276"/>
      <c r="K100" s="276"/>
      <c r="L100" s="276">
        <f t="shared" si="34"/>
        <v>0</v>
      </c>
      <c r="M100" s="276"/>
      <c r="N100" s="276"/>
      <c r="O100" s="276"/>
      <c r="P100" s="276"/>
    </row>
    <row r="101" spans="1:16" ht="18">
      <c r="A101" s="29" t="s">
        <v>139</v>
      </c>
      <c r="B101" s="35"/>
      <c r="C101" s="35"/>
      <c r="D101" s="30" t="s">
        <v>351</v>
      </c>
      <c r="E101" s="274">
        <f t="shared" si="31"/>
        <v>500000</v>
      </c>
      <c r="F101" s="274">
        <f t="shared" si="32"/>
        <v>0</v>
      </c>
      <c r="G101" s="274">
        <f>SUM(G102)</f>
        <v>0</v>
      </c>
      <c r="H101" s="274">
        <f>SUM(H102)</f>
        <v>0</v>
      </c>
      <c r="I101" s="274">
        <f aca="true" t="shared" si="35" ref="I101:P102">SUM(I102)</f>
        <v>0</v>
      </c>
      <c r="J101" s="274">
        <f t="shared" si="35"/>
        <v>0</v>
      </c>
      <c r="K101" s="274">
        <f t="shared" si="35"/>
        <v>0</v>
      </c>
      <c r="L101" s="274">
        <f t="shared" si="34"/>
        <v>500000</v>
      </c>
      <c r="M101" s="274">
        <f t="shared" si="35"/>
        <v>0</v>
      </c>
      <c r="N101" s="274">
        <f t="shared" si="35"/>
        <v>0</v>
      </c>
      <c r="O101" s="274">
        <f t="shared" si="35"/>
        <v>500000</v>
      </c>
      <c r="P101" s="274">
        <f t="shared" si="35"/>
        <v>500000</v>
      </c>
    </row>
    <row r="102" spans="1:16" ht="18">
      <c r="A102" s="29"/>
      <c r="B102" s="29" t="s">
        <v>140</v>
      </c>
      <c r="C102" s="29"/>
      <c r="D102" s="41" t="s">
        <v>352</v>
      </c>
      <c r="E102" s="274">
        <f t="shared" si="31"/>
        <v>500000</v>
      </c>
      <c r="F102" s="274">
        <f t="shared" si="32"/>
        <v>0</v>
      </c>
      <c r="G102" s="274">
        <f>SUM(G103)</f>
        <v>0</v>
      </c>
      <c r="H102" s="274">
        <f>SUM(H103)</f>
        <v>0</v>
      </c>
      <c r="I102" s="274">
        <f t="shared" si="35"/>
        <v>0</v>
      </c>
      <c r="J102" s="274">
        <f t="shared" si="35"/>
        <v>0</v>
      </c>
      <c r="K102" s="274">
        <f t="shared" si="35"/>
        <v>0</v>
      </c>
      <c r="L102" s="274">
        <f t="shared" si="34"/>
        <v>500000</v>
      </c>
      <c r="M102" s="274">
        <f t="shared" si="35"/>
        <v>0</v>
      </c>
      <c r="N102" s="274">
        <f t="shared" si="35"/>
        <v>0</v>
      </c>
      <c r="O102" s="274">
        <f t="shared" si="35"/>
        <v>500000</v>
      </c>
      <c r="P102" s="274">
        <f t="shared" si="35"/>
        <v>500000</v>
      </c>
    </row>
    <row r="103" spans="1:16" ht="29.25">
      <c r="A103" s="35"/>
      <c r="B103" s="35"/>
      <c r="C103" s="35" t="s">
        <v>362</v>
      </c>
      <c r="D103" s="38" t="s">
        <v>141</v>
      </c>
      <c r="E103" s="276">
        <f t="shared" si="31"/>
        <v>500000</v>
      </c>
      <c r="F103" s="276">
        <f t="shared" si="32"/>
        <v>0</v>
      </c>
      <c r="G103" s="276"/>
      <c r="H103" s="276"/>
      <c r="I103" s="276"/>
      <c r="J103" s="276"/>
      <c r="K103" s="276"/>
      <c r="L103" s="276">
        <f t="shared" si="34"/>
        <v>500000</v>
      </c>
      <c r="M103" s="276"/>
      <c r="N103" s="276"/>
      <c r="O103" s="276">
        <v>500000</v>
      </c>
      <c r="P103" s="276">
        <v>500000</v>
      </c>
    </row>
    <row r="104" spans="1:16" ht="12.75" hidden="1">
      <c r="A104" s="29" t="s">
        <v>142</v>
      </c>
      <c r="B104" s="35"/>
      <c r="C104" s="35"/>
      <c r="D104" s="30" t="s">
        <v>143</v>
      </c>
      <c r="E104" s="274">
        <f t="shared" si="23"/>
        <v>0</v>
      </c>
      <c r="F104" s="274">
        <f t="shared" si="24"/>
        <v>0</v>
      </c>
      <c r="G104" s="274">
        <f>SUM(G105)</f>
        <v>0</v>
      </c>
      <c r="H104" s="274">
        <f>SUM(H105)</f>
        <v>0</v>
      </c>
      <c r="I104" s="274">
        <f aca="true" t="shared" si="36" ref="I104:P105">SUM(I105)</f>
        <v>0</v>
      </c>
      <c r="J104" s="274">
        <f t="shared" si="36"/>
        <v>0</v>
      </c>
      <c r="K104" s="274">
        <f t="shared" si="36"/>
        <v>0</v>
      </c>
      <c r="L104" s="274">
        <f t="shared" si="22"/>
        <v>0</v>
      </c>
      <c r="M104" s="274">
        <f t="shared" si="36"/>
        <v>0</v>
      </c>
      <c r="N104" s="274">
        <f t="shared" si="36"/>
        <v>0</v>
      </c>
      <c r="O104" s="274">
        <f t="shared" si="36"/>
        <v>0</v>
      </c>
      <c r="P104" s="274">
        <f t="shared" si="36"/>
        <v>0</v>
      </c>
    </row>
    <row r="105" spans="1:16" ht="12.75" hidden="1">
      <c r="A105" s="29"/>
      <c r="B105" s="29" t="s">
        <v>144</v>
      </c>
      <c r="C105" s="29"/>
      <c r="D105" s="41" t="s">
        <v>145</v>
      </c>
      <c r="E105" s="274">
        <f t="shared" si="23"/>
        <v>0</v>
      </c>
      <c r="F105" s="274">
        <f t="shared" si="24"/>
        <v>0</v>
      </c>
      <c r="G105" s="274">
        <f>SUM(G106)</f>
        <v>0</v>
      </c>
      <c r="H105" s="274">
        <f>SUM(H106)</f>
        <v>0</v>
      </c>
      <c r="I105" s="274">
        <f t="shared" si="36"/>
        <v>0</v>
      </c>
      <c r="J105" s="274">
        <f t="shared" si="36"/>
        <v>0</v>
      </c>
      <c r="K105" s="274">
        <f t="shared" si="36"/>
        <v>0</v>
      </c>
      <c r="L105" s="274">
        <f t="shared" si="22"/>
        <v>0</v>
      </c>
      <c r="M105" s="274">
        <f t="shared" si="36"/>
        <v>0</v>
      </c>
      <c r="N105" s="274">
        <f t="shared" si="36"/>
        <v>0</v>
      </c>
      <c r="O105" s="274">
        <f t="shared" si="36"/>
        <v>0</v>
      </c>
      <c r="P105" s="274">
        <f t="shared" si="36"/>
        <v>0</v>
      </c>
    </row>
    <row r="106" spans="1:16" ht="29.25" hidden="1">
      <c r="A106" s="35"/>
      <c r="B106" s="35"/>
      <c r="C106" s="35" t="s">
        <v>362</v>
      </c>
      <c r="D106" s="38" t="s">
        <v>141</v>
      </c>
      <c r="E106" s="276">
        <f t="shared" si="23"/>
        <v>0</v>
      </c>
      <c r="F106" s="276">
        <f t="shared" si="24"/>
        <v>0</v>
      </c>
      <c r="G106" s="276"/>
      <c r="H106" s="276"/>
      <c r="I106" s="276"/>
      <c r="J106" s="276"/>
      <c r="K106" s="276"/>
      <c r="L106" s="276"/>
      <c r="M106" s="276"/>
      <c r="N106" s="276"/>
      <c r="O106" s="276"/>
      <c r="P106" s="276"/>
    </row>
    <row r="107" spans="1:16" s="43" customFormat="1" ht="19.5" customHeight="1">
      <c r="A107" s="319" t="s">
        <v>146</v>
      </c>
      <c r="B107" s="320"/>
      <c r="C107" s="320"/>
      <c r="D107" s="321"/>
      <c r="E107" s="277">
        <f t="shared" si="23"/>
        <v>20437870.52</v>
      </c>
      <c r="F107" s="277">
        <f>SUM(G107:K107)</f>
        <v>18686750</v>
      </c>
      <c r="G107" s="277">
        <f>SUM(G12+G15+G20+G28+G31+G34+G37+G64+G71+G78+G81+G98+G104)</f>
        <v>15883600</v>
      </c>
      <c r="H107" s="277">
        <f>SUM(H12+H15+H20+H28+H31+H34+H37+H64+H71+H78+H81+H98+H104)</f>
        <v>2803150</v>
      </c>
      <c r="I107" s="277">
        <f>SUM(I12+I15+I20+I28+I31+I34+I37+I64+I71+I78+I81+I98+I104)</f>
        <v>0</v>
      </c>
      <c r="J107" s="277">
        <f>SUM(J12+J15+J20+J28+J31+J34+J37+J64+J71+J78+J81+J98+J104)</f>
        <v>0</v>
      </c>
      <c r="K107" s="277">
        <f>SUM(K12+K15+K20+K28+K31+K34+K37+K64+K71+K78+K81+K98+K104)</f>
        <v>0</v>
      </c>
      <c r="L107" s="277">
        <f>SUM(L12+L15+L20+L28+L31+L34+L37+L64+L71+L78+L81+L98+L104+L101)</f>
        <v>1751120.52</v>
      </c>
      <c r="M107" s="277">
        <f>SUM(M12+M15+M20+M28+M31+M34+M37+M64+M71+M78+M81+M98+M104+M101)</f>
        <v>500000</v>
      </c>
      <c r="N107" s="277">
        <f>SUM(N12+N15+N20+N28+N31+N34+N37+N64+N71+N78+N81+N98+N104+N101)</f>
        <v>4660</v>
      </c>
      <c r="O107" s="277">
        <f>SUM(O12+O15+O20+O28+O31+O34+O37+O64+O71+O78+O81+O98+O104+O101)</f>
        <v>1246460.52</v>
      </c>
      <c r="P107" s="277">
        <f>SUM(P12+P15+P20+P28+P31+P34+P37+P64+P71+P78+P81+P98+P104+P101)</f>
        <v>1246460.52</v>
      </c>
    </row>
    <row r="108" spans="2:6" ht="12.75">
      <c r="B108" s="44"/>
      <c r="C108" s="44"/>
      <c r="D108" s="45" t="s">
        <v>147</v>
      </c>
      <c r="E108" s="46"/>
      <c r="F108" s="46"/>
    </row>
    <row r="109" spans="1:6" ht="12.75">
      <c r="A109" s="47"/>
      <c r="B109" s="44"/>
      <c r="C109" s="44"/>
      <c r="D109" s="48" t="s">
        <v>148</v>
      </c>
      <c r="E109" s="49">
        <f>SUM(E30+E33+E36+E83+E86+E87+E89+E91+E70+E68+E66+E93+E97)</f>
        <v>10935674</v>
      </c>
      <c r="F109" s="50"/>
    </row>
    <row r="110" spans="1:6" ht="15" customHeight="1">
      <c r="A110" s="47"/>
      <c r="B110" s="44"/>
      <c r="C110" s="44"/>
      <c r="D110" s="48" t="s">
        <v>348</v>
      </c>
      <c r="E110" s="49">
        <f>E103+E77+E26</f>
        <v>1246460.52</v>
      </c>
      <c r="F110" s="50"/>
    </row>
    <row r="111" spans="2:6" ht="12.75">
      <c r="B111" s="51"/>
      <c r="C111" s="44"/>
      <c r="D111" s="48" t="s">
        <v>149</v>
      </c>
      <c r="E111" s="49">
        <f>(E107-E109-E110)</f>
        <v>8255736</v>
      </c>
      <c r="F111" s="50"/>
    </row>
    <row r="112" spans="2:6" ht="12.75">
      <c r="B112" s="51"/>
      <c r="C112" s="44"/>
      <c r="D112" s="170"/>
      <c r="E112" s="50"/>
      <c r="F112" s="50"/>
    </row>
    <row r="113" spans="2:6" ht="12.75">
      <c r="B113" s="44"/>
      <c r="C113" s="44"/>
      <c r="D113" s="171" t="s">
        <v>296</v>
      </c>
      <c r="E113" s="296">
        <f>E107</f>
        <v>20437870.52</v>
      </c>
      <c r="F113" s="52"/>
    </row>
    <row r="114" spans="2:6" ht="12.75">
      <c r="B114" s="44"/>
      <c r="C114" s="44"/>
      <c r="D114" s="171" t="s">
        <v>297</v>
      </c>
      <c r="E114" s="296">
        <v>21385272</v>
      </c>
      <c r="F114" s="52"/>
    </row>
    <row r="115" spans="2:6" ht="12.75">
      <c r="B115" s="44"/>
      <c r="C115" s="44"/>
      <c r="D115" s="171" t="s">
        <v>298</v>
      </c>
      <c r="E115" s="212">
        <f>E107-E114</f>
        <v>-947401.4800000004</v>
      </c>
      <c r="F115" s="52"/>
    </row>
    <row r="116" spans="2:6" ht="12" customHeight="1">
      <c r="B116" s="44"/>
      <c r="C116" s="44"/>
      <c r="D116" s="171" t="s">
        <v>299</v>
      </c>
      <c r="E116" s="172">
        <f>-E115/E107</f>
        <v>0.04635519532589741</v>
      </c>
      <c r="F116" s="52"/>
    </row>
    <row r="117" spans="2:6" ht="12.75">
      <c r="B117" s="44"/>
      <c r="C117" s="44"/>
      <c r="D117" s="45"/>
      <c r="E117" s="52"/>
      <c r="F117" s="52"/>
    </row>
    <row r="118" spans="2:6" ht="12.75">
      <c r="B118" s="44"/>
      <c r="C118" s="44"/>
      <c r="D118" s="45"/>
      <c r="E118" s="52"/>
      <c r="F118" s="52"/>
    </row>
    <row r="119" spans="2:6" ht="12.75">
      <c r="B119" s="44"/>
      <c r="C119" s="44"/>
      <c r="D119" s="45"/>
      <c r="E119" s="52"/>
      <c r="F119" s="52"/>
    </row>
    <row r="120" spans="2:6" ht="12.75">
      <c r="B120" s="44"/>
      <c r="C120" s="44"/>
      <c r="D120" s="45"/>
      <c r="E120" s="52"/>
      <c r="F120" s="52"/>
    </row>
    <row r="121" spans="2:6" ht="12.75">
      <c r="B121" s="44"/>
      <c r="C121" s="44"/>
      <c r="D121" s="45"/>
      <c r="E121" s="52"/>
      <c r="F121" s="52"/>
    </row>
    <row r="122" spans="2:6" ht="12.75">
      <c r="B122" s="44"/>
      <c r="C122" s="44"/>
      <c r="D122" s="45"/>
      <c r="E122" s="52"/>
      <c r="F122" s="52"/>
    </row>
    <row r="123" spans="2:6" ht="12.75">
      <c r="B123" s="44"/>
      <c r="C123" s="44"/>
      <c r="D123" s="45"/>
      <c r="E123" s="52"/>
      <c r="F123" s="52"/>
    </row>
    <row r="124" spans="2:6" ht="12.75">
      <c r="B124" s="44"/>
      <c r="C124" s="44"/>
      <c r="D124" s="45"/>
      <c r="E124" s="52"/>
      <c r="F124" s="52"/>
    </row>
    <row r="125" spans="2:6" ht="12.75">
      <c r="B125" s="44"/>
      <c r="C125" s="44"/>
      <c r="D125" s="45"/>
      <c r="E125" s="52"/>
      <c r="F125" s="52"/>
    </row>
    <row r="126" spans="2:6" ht="12.75">
      <c r="B126" s="44"/>
      <c r="C126" s="44"/>
      <c r="D126" s="45"/>
      <c r="E126" s="52"/>
      <c r="F126" s="52"/>
    </row>
    <row r="127" spans="2:6" ht="12.75">
      <c r="B127" s="44"/>
      <c r="C127" s="44"/>
      <c r="D127" s="45"/>
      <c r="E127" s="52"/>
      <c r="F127" s="52"/>
    </row>
    <row r="128" spans="2:6" ht="12.75">
      <c r="B128" s="44"/>
      <c r="C128" s="44"/>
      <c r="D128" s="45"/>
      <c r="E128" s="52"/>
      <c r="F128" s="52"/>
    </row>
    <row r="129" spans="2:6" ht="12.75">
      <c r="B129" s="44"/>
      <c r="C129" s="44"/>
      <c r="D129" s="45"/>
      <c r="E129" s="52"/>
      <c r="F129" s="52"/>
    </row>
    <row r="130" spans="2:6" ht="12.75">
      <c r="B130" s="44"/>
      <c r="C130" s="44"/>
      <c r="D130" s="45"/>
      <c r="E130" s="52"/>
      <c r="F130" s="52"/>
    </row>
    <row r="131" spans="2:6" ht="12.75">
      <c r="B131" s="44"/>
      <c r="C131" s="44"/>
      <c r="D131" s="45"/>
      <c r="E131" s="52"/>
      <c r="F131" s="52"/>
    </row>
    <row r="132" spans="2:6" ht="12.75">
      <c r="B132" s="44"/>
      <c r="C132" s="44"/>
      <c r="D132" s="45"/>
      <c r="E132" s="52"/>
      <c r="F132" s="52"/>
    </row>
    <row r="133" spans="2:6" ht="12.75">
      <c r="B133" s="44"/>
      <c r="C133" s="44"/>
      <c r="D133" s="45"/>
      <c r="E133" s="52"/>
      <c r="F133" s="52"/>
    </row>
    <row r="134" spans="2:6" ht="12.75">
      <c r="B134" s="44"/>
      <c r="C134" s="44"/>
      <c r="D134" s="45"/>
      <c r="E134" s="52"/>
      <c r="F134" s="52"/>
    </row>
    <row r="135" spans="2:6" ht="12.75">
      <c r="B135" s="44"/>
      <c r="C135" s="44"/>
      <c r="D135" s="45"/>
      <c r="E135" s="52"/>
      <c r="F135" s="52"/>
    </row>
    <row r="136" spans="2:6" ht="12.75">
      <c r="B136" s="44"/>
      <c r="C136" s="44"/>
      <c r="D136" s="45"/>
      <c r="E136" s="52"/>
      <c r="F136" s="52"/>
    </row>
    <row r="137" spans="2:6" ht="12.75">
      <c r="B137" s="44"/>
      <c r="C137" s="44"/>
      <c r="D137" s="45"/>
      <c r="E137" s="52"/>
      <c r="F137" s="52"/>
    </row>
    <row r="138" spans="2:6" ht="12.75">
      <c r="B138" s="44"/>
      <c r="C138" s="44"/>
      <c r="D138" s="45"/>
      <c r="E138" s="52"/>
      <c r="F138" s="52"/>
    </row>
    <row r="139" spans="2:6" ht="12.75">
      <c r="B139" s="44"/>
      <c r="C139" s="44"/>
      <c r="D139" s="45"/>
      <c r="E139" s="52"/>
      <c r="F139" s="52"/>
    </row>
    <row r="140" spans="2:6" ht="12.75">
      <c r="B140" s="44"/>
      <c r="C140" s="44"/>
      <c r="D140" s="45"/>
      <c r="E140" s="52"/>
      <c r="F140" s="52"/>
    </row>
    <row r="141" spans="2:6" ht="12.75">
      <c r="B141" s="44"/>
      <c r="C141" s="44"/>
      <c r="D141" s="45"/>
      <c r="E141" s="52"/>
      <c r="F141" s="52"/>
    </row>
    <row r="142" spans="2:6" ht="12.75">
      <c r="B142" s="44"/>
      <c r="C142" s="44"/>
      <c r="D142" s="45"/>
      <c r="E142" s="52"/>
      <c r="F142" s="52"/>
    </row>
    <row r="143" spans="2:6" ht="12.75">
      <c r="B143" s="44"/>
      <c r="C143" s="44"/>
      <c r="D143" s="45"/>
      <c r="E143" s="52"/>
      <c r="F143" s="52"/>
    </row>
  </sheetData>
  <sheetProtection/>
  <mergeCells count="20">
    <mergeCell ref="A107:D107"/>
    <mergeCell ref="L8:L10"/>
    <mergeCell ref="G9:G10"/>
    <mergeCell ref="H9:H10"/>
    <mergeCell ref="I9:I10"/>
    <mergeCell ref="J9:J10"/>
    <mergeCell ref="K9:K10"/>
    <mergeCell ref="A6:A10"/>
    <mergeCell ref="B6:B10"/>
    <mergeCell ref="C6:C10"/>
    <mergeCell ref="D6:D10"/>
    <mergeCell ref="E6:E10"/>
    <mergeCell ref="F6:P6"/>
    <mergeCell ref="F7:K7"/>
    <mergeCell ref="L7:P7"/>
    <mergeCell ref="F8:F10"/>
    <mergeCell ref="G8:K8"/>
    <mergeCell ref="M8:P8"/>
    <mergeCell ref="N9:N10"/>
    <mergeCell ref="O9:O10"/>
  </mergeCells>
  <printOptions horizontalCentered="1"/>
  <pageMargins left="0.5511811023622047" right="0.3937007874015748" top="0.6692913385826772" bottom="0.5511811023622047" header="0.5118110236220472" footer="0.31496062992125984"/>
  <pageSetup horizontalDpi="600" verticalDpi="600" orientation="landscape" paperSize="9" scale="87" r:id="rId1"/>
  <headerFooter alignWithMargins="0">
    <oddFooter>&amp;C
</oddFooter>
  </headerFooter>
  <rowBreaks count="4" manualBreakCount="4">
    <brk id="30" max="15" man="1"/>
    <brk id="46" max="15" man="1"/>
    <brk id="70" max="15" man="1"/>
    <brk id="87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view="pageLayout" zoomScaleSheetLayoutView="100" workbookViewId="0" topLeftCell="A4">
      <selection activeCell="E18" sqref="E18"/>
    </sheetView>
  </sheetViews>
  <sheetFormatPr defaultColWidth="8.796875" defaultRowHeight="14.25"/>
  <cols>
    <col min="1" max="1" width="7.09765625" style="52" customWidth="1"/>
    <col min="2" max="3" width="8.59765625" style="52" customWidth="1"/>
    <col min="4" max="4" width="50.69921875" style="52" customWidth="1"/>
    <col min="5" max="5" width="18.3984375" style="52" customWidth="1"/>
    <col min="6" max="6" width="3.8984375" style="52" customWidth="1"/>
    <col min="7" max="7" width="10.5" style="52" customWidth="1"/>
    <col min="8" max="16384" width="9" style="52" customWidth="1"/>
  </cols>
  <sheetData>
    <row r="1" spans="1:6" ht="18.75" customHeight="1">
      <c r="A1" s="364"/>
      <c r="B1" s="364"/>
      <c r="C1" s="364"/>
      <c r="D1" s="364"/>
      <c r="E1" s="364"/>
      <c r="F1" s="6"/>
    </row>
    <row r="2" spans="1:5" ht="6" customHeight="1" hidden="1">
      <c r="A2" s="361"/>
      <c r="B2" s="361"/>
      <c r="C2" s="361"/>
      <c r="D2" s="361"/>
      <c r="E2" s="361"/>
    </row>
    <row r="3" spans="1:6" ht="24" customHeight="1">
      <c r="A3" s="362" t="s">
        <v>363</v>
      </c>
      <c r="B3" s="362"/>
      <c r="C3" s="362"/>
      <c r="D3" s="362"/>
      <c r="E3" s="362"/>
      <c r="F3" s="6"/>
    </row>
    <row r="4" ht="14.25" customHeight="1">
      <c r="E4" s="126" t="s">
        <v>190</v>
      </c>
    </row>
    <row r="5" spans="1:5" ht="19.5" customHeight="1">
      <c r="A5" s="240" t="s">
        <v>0</v>
      </c>
      <c r="B5" s="240" t="s">
        <v>187</v>
      </c>
      <c r="C5" s="243" t="s">
        <v>2</v>
      </c>
      <c r="D5" s="240" t="s">
        <v>217</v>
      </c>
      <c r="E5" s="240" t="s">
        <v>219</v>
      </c>
    </row>
    <row r="6" spans="1:5" ht="7.5" customHeight="1">
      <c r="A6" s="65">
        <v>2</v>
      </c>
      <c r="B6" s="65">
        <v>3</v>
      </c>
      <c r="C6" s="65"/>
      <c r="D6" s="65">
        <v>5</v>
      </c>
      <c r="E6" s="65">
        <v>6</v>
      </c>
    </row>
    <row r="7" spans="1:5" ht="21" customHeight="1">
      <c r="A7" s="363" t="s">
        <v>266</v>
      </c>
      <c r="B7" s="363"/>
      <c r="C7" s="363"/>
      <c r="D7" s="363"/>
      <c r="E7" s="244">
        <f>SUM(E8)</f>
        <v>700000</v>
      </c>
    </row>
    <row r="8" spans="1:5" ht="24" customHeight="1">
      <c r="A8" s="161">
        <v>900</v>
      </c>
      <c r="B8" s="161"/>
      <c r="C8" s="161"/>
      <c r="D8" s="161" t="s">
        <v>350</v>
      </c>
      <c r="E8" s="211">
        <f>SUM(E9)</f>
        <v>700000</v>
      </c>
    </row>
    <row r="9" spans="1:5" ht="34.5" customHeight="1">
      <c r="A9" s="131"/>
      <c r="B9" s="136">
        <v>90019</v>
      </c>
      <c r="C9" s="136"/>
      <c r="D9" s="279" t="s">
        <v>359</v>
      </c>
      <c r="E9" s="245">
        <f>SUM(E10:E13)</f>
        <v>700000</v>
      </c>
    </row>
    <row r="10" spans="1:5" ht="15" customHeight="1">
      <c r="A10" s="131"/>
      <c r="B10" s="131"/>
      <c r="C10" s="246" t="s">
        <v>263</v>
      </c>
      <c r="D10" s="114" t="s">
        <v>264</v>
      </c>
      <c r="E10" s="247">
        <v>700000</v>
      </c>
    </row>
    <row r="11" spans="1:5" ht="30" customHeight="1" hidden="1">
      <c r="A11" s="131"/>
      <c r="B11" s="131"/>
      <c r="C11" s="246"/>
      <c r="D11" s="114" t="s">
        <v>264</v>
      </c>
      <c r="E11" s="135"/>
    </row>
    <row r="12" spans="1:5" ht="30" customHeight="1" hidden="1">
      <c r="A12" s="131"/>
      <c r="B12" s="131"/>
      <c r="C12" s="246"/>
      <c r="D12" s="114" t="s">
        <v>264</v>
      </c>
      <c r="E12" s="135"/>
    </row>
    <row r="13" spans="1:5" ht="2.25" customHeight="1" hidden="1">
      <c r="A13" s="131"/>
      <c r="B13" s="131"/>
      <c r="C13" s="246"/>
      <c r="D13" s="114" t="s">
        <v>264</v>
      </c>
      <c r="E13" s="135"/>
    </row>
    <row r="14" spans="1:7" ht="20.25" customHeight="1">
      <c r="A14" s="363" t="s">
        <v>267</v>
      </c>
      <c r="B14" s="363"/>
      <c r="C14" s="363"/>
      <c r="D14" s="363"/>
      <c r="E14" s="248">
        <f>SUM(E18,E15)</f>
        <v>700000</v>
      </c>
      <c r="G14" s="249"/>
    </row>
    <row r="15" spans="1:7" ht="20.25" customHeight="1">
      <c r="A15" s="250" t="s">
        <v>14</v>
      </c>
      <c r="B15" s="251"/>
      <c r="C15" s="252"/>
      <c r="D15" s="161" t="s">
        <v>15</v>
      </c>
      <c r="E15" s="211">
        <f>SUM(E16)</f>
        <v>660000</v>
      </c>
      <c r="G15" s="249"/>
    </row>
    <row r="16" spans="1:7" ht="18.75" customHeight="1">
      <c r="A16" s="253"/>
      <c r="B16" s="254" t="s">
        <v>201</v>
      </c>
      <c r="C16" s="255"/>
      <c r="D16" s="136" t="s">
        <v>349</v>
      </c>
      <c r="E16" s="245">
        <f>SUM(E17:E17)</f>
        <v>660000</v>
      </c>
      <c r="G16" s="249"/>
    </row>
    <row r="17" spans="1:7" ht="23.25" customHeight="1">
      <c r="A17" s="253"/>
      <c r="B17" s="256"/>
      <c r="C17" s="257"/>
      <c r="D17" s="76" t="s">
        <v>458</v>
      </c>
      <c r="E17" s="247">
        <v>660000</v>
      </c>
      <c r="G17" s="249"/>
    </row>
    <row r="18" spans="1:5" ht="17.25" customHeight="1">
      <c r="A18" s="128">
        <v>900</v>
      </c>
      <c r="B18" s="258"/>
      <c r="C18" s="259"/>
      <c r="D18" s="161" t="s">
        <v>350</v>
      </c>
      <c r="E18" s="211">
        <f>SUM(E19)</f>
        <v>40000</v>
      </c>
    </row>
    <row r="19" spans="1:5" ht="18" customHeight="1">
      <c r="A19" s="127"/>
      <c r="B19" s="260">
        <v>90095</v>
      </c>
      <c r="C19" s="261"/>
      <c r="D19" s="136" t="s">
        <v>17</v>
      </c>
      <c r="E19" s="245">
        <f>SUM(E20:E21)</f>
        <v>40000</v>
      </c>
    </row>
    <row r="20" spans="1:5" ht="18" customHeight="1">
      <c r="A20" s="131"/>
      <c r="B20" s="262"/>
      <c r="C20" s="263"/>
      <c r="D20" s="114" t="s">
        <v>364</v>
      </c>
      <c r="E20" s="265">
        <v>20000</v>
      </c>
    </row>
    <row r="21" spans="1:5" ht="13.5" customHeight="1">
      <c r="A21" s="139"/>
      <c r="B21" s="297"/>
      <c r="C21" s="298"/>
      <c r="D21" s="117" t="s">
        <v>365</v>
      </c>
      <c r="E21" s="299">
        <v>20000</v>
      </c>
    </row>
  </sheetData>
  <sheetProtection/>
  <mergeCells count="5">
    <mergeCell ref="A1:E1"/>
    <mergeCell ref="A2:E2"/>
    <mergeCell ref="A3:E3"/>
    <mergeCell ref="A7:D7"/>
    <mergeCell ref="A14:D14"/>
  </mergeCells>
  <printOptions horizontalCentered="1"/>
  <pageMargins left="0.5511811023622047" right="0.5118110236220472" top="1.220472440944882" bottom="0.6036458333333333" header="0.5118110236220472" footer="0.5118110236220472"/>
  <pageSetup horizontalDpi="600" verticalDpi="600" orientation="landscape" paperSize="9" scale="95" r:id="rId1"/>
  <headerFooter alignWithMargins="0">
    <oddHeader xml:space="preserve">&amp;R&amp;9Tabela nr &amp;A
do uchwały Rady Gminy Rawa Mazowiecka nr 
z dnia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4"/>
  <sheetViews>
    <sheetView view="pageLayout" zoomScaleSheetLayoutView="100" workbookViewId="0" topLeftCell="C1">
      <selection activeCell="A3" sqref="A3:F3"/>
    </sheetView>
  </sheetViews>
  <sheetFormatPr defaultColWidth="8.796875" defaultRowHeight="14.25"/>
  <cols>
    <col min="1" max="1" width="3.5" style="52" customWidth="1"/>
    <col min="2" max="2" width="7.09765625" style="52" customWidth="1"/>
    <col min="3" max="3" width="8.59765625" style="52" customWidth="1"/>
    <col min="4" max="4" width="5" style="52" customWidth="1"/>
    <col min="5" max="5" width="36.3984375" style="52" customWidth="1"/>
    <col min="6" max="6" width="19.59765625" style="52" customWidth="1"/>
    <col min="7" max="16384" width="9" style="52" customWidth="1"/>
  </cols>
  <sheetData>
    <row r="1" spans="1:7" ht="21" customHeight="1">
      <c r="A1" s="380" t="s">
        <v>261</v>
      </c>
      <c r="B1" s="380"/>
      <c r="C1" s="380"/>
      <c r="D1" s="380"/>
      <c r="E1" s="380"/>
      <c r="F1" s="380"/>
      <c r="G1" s="6"/>
    </row>
    <row r="2" spans="1:6" ht="19.5" customHeight="1">
      <c r="A2" s="381" t="s">
        <v>262</v>
      </c>
      <c r="B2" s="381"/>
      <c r="C2" s="381"/>
      <c r="D2" s="381"/>
      <c r="E2" s="381"/>
      <c r="F2" s="381"/>
    </row>
    <row r="3" spans="1:7" ht="19.5" customHeight="1">
      <c r="A3" s="380" t="s">
        <v>481</v>
      </c>
      <c r="B3" s="380"/>
      <c r="C3" s="380"/>
      <c r="D3" s="380"/>
      <c r="E3" s="380"/>
      <c r="F3" s="380"/>
      <c r="G3" s="6"/>
    </row>
    <row r="4" ht="19.5" customHeight="1">
      <c r="F4" s="126" t="s">
        <v>190</v>
      </c>
    </row>
    <row r="5" spans="1:6" ht="19.5" customHeight="1">
      <c r="A5" s="63" t="s">
        <v>191</v>
      </c>
      <c r="B5" s="63" t="s">
        <v>0</v>
      </c>
      <c r="C5" s="63" t="s">
        <v>187</v>
      </c>
      <c r="D5" s="63" t="s">
        <v>193</v>
      </c>
      <c r="E5" s="63" t="s">
        <v>217</v>
      </c>
      <c r="F5" s="63" t="s">
        <v>219</v>
      </c>
    </row>
    <row r="6" spans="1:6" ht="7.5" customHeight="1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</row>
    <row r="7" spans="1:6" ht="16.5" customHeight="1">
      <c r="A7" s="127">
        <v>1</v>
      </c>
      <c r="B7" s="128">
        <v>750</v>
      </c>
      <c r="C7" s="128"/>
      <c r="D7" s="129"/>
      <c r="E7" s="129" t="s">
        <v>38</v>
      </c>
      <c r="F7" s="130">
        <f>SUM(F8)</f>
        <v>88</v>
      </c>
    </row>
    <row r="8" spans="1:6" ht="21.75" customHeight="1">
      <c r="A8" s="131"/>
      <c r="B8" s="131"/>
      <c r="C8" s="114">
        <v>75011</v>
      </c>
      <c r="D8" s="114"/>
      <c r="E8" s="114" t="s">
        <v>40</v>
      </c>
      <c r="F8" s="115">
        <f>SUM(F9)</f>
        <v>88</v>
      </c>
    </row>
    <row r="9" spans="1:6" ht="21.75" customHeight="1">
      <c r="A9" s="131"/>
      <c r="B9" s="131"/>
      <c r="C9" s="131"/>
      <c r="D9" s="132" t="s">
        <v>263</v>
      </c>
      <c r="E9" s="133" t="s">
        <v>264</v>
      </c>
      <c r="F9" s="134">
        <f>SUM(F14:F15)</f>
        <v>88</v>
      </c>
    </row>
    <row r="10" spans="1:6" ht="30" customHeight="1" hidden="1">
      <c r="A10" s="131"/>
      <c r="B10" s="131"/>
      <c r="C10" s="131"/>
      <c r="D10" s="131"/>
      <c r="E10" s="131"/>
      <c r="F10" s="135"/>
    </row>
    <row r="11" spans="1:6" ht="30" customHeight="1" hidden="1">
      <c r="A11" s="131"/>
      <c r="B11" s="131"/>
      <c r="C11" s="131"/>
      <c r="D11" s="131"/>
      <c r="E11" s="131"/>
      <c r="F11" s="135"/>
    </row>
    <row r="12" spans="1:6" ht="30" customHeight="1" hidden="1">
      <c r="A12" s="131"/>
      <c r="B12" s="131"/>
      <c r="C12" s="131"/>
      <c r="D12" s="131"/>
      <c r="E12" s="131"/>
      <c r="F12" s="135"/>
    </row>
    <row r="13" spans="1:6" ht="16.5" customHeight="1">
      <c r="A13" s="131"/>
      <c r="B13" s="131"/>
      <c r="C13" s="131"/>
      <c r="D13" s="136"/>
      <c r="E13" s="136" t="s">
        <v>265</v>
      </c>
      <c r="F13" s="137"/>
    </row>
    <row r="14" spans="1:6" ht="20.25" customHeight="1">
      <c r="A14" s="131"/>
      <c r="B14" s="131"/>
      <c r="C14" s="131"/>
      <c r="D14" s="114"/>
      <c r="E14" s="138" t="s">
        <v>452</v>
      </c>
      <c r="F14" s="115">
        <v>88</v>
      </c>
    </row>
    <row r="15" spans="1:6" ht="18.75" customHeight="1">
      <c r="A15" s="131"/>
      <c r="B15" s="139"/>
      <c r="C15" s="139"/>
      <c r="D15" s="117"/>
      <c r="E15" s="140"/>
      <c r="F15" s="119"/>
    </row>
    <row r="16" spans="1:6" ht="18.75" customHeight="1">
      <c r="A16" s="131"/>
      <c r="B16" s="128">
        <v>852</v>
      </c>
      <c r="C16" s="128"/>
      <c r="D16" s="129"/>
      <c r="E16" s="129" t="s">
        <v>119</v>
      </c>
      <c r="F16" s="130">
        <f>SUM(F17)</f>
        <v>21000</v>
      </c>
    </row>
    <row r="17" spans="1:6" ht="38.25" customHeight="1">
      <c r="A17" s="131"/>
      <c r="B17" s="131"/>
      <c r="C17" s="114">
        <v>85212</v>
      </c>
      <c r="D17" s="114"/>
      <c r="E17" s="141" t="s">
        <v>121</v>
      </c>
      <c r="F17" s="115">
        <f>SUM(F18)</f>
        <v>21000</v>
      </c>
    </row>
    <row r="18" spans="1:6" ht="18.75" customHeight="1">
      <c r="A18" s="139"/>
      <c r="B18" s="139"/>
      <c r="C18" s="131"/>
      <c r="D18" s="142" t="s">
        <v>44</v>
      </c>
      <c r="E18" s="133" t="s">
        <v>45</v>
      </c>
      <c r="F18" s="134">
        <v>21000</v>
      </c>
    </row>
    <row r="19" spans="1:6" ht="30" customHeight="1">
      <c r="A19" s="382" t="s">
        <v>208</v>
      </c>
      <c r="B19" s="383"/>
      <c r="C19" s="383"/>
      <c r="D19" s="383"/>
      <c r="E19" s="384"/>
      <c r="F19" s="143">
        <f>SUM(F7,F16)</f>
        <v>21088</v>
      </c>
    </row>
    <row r="21" ht="12.75">
      <c r="A21" s="144"/>
    </row>
    <row r="22" ht="12.75">
      <c r="A22" s="47"/>
    </row>
    <row r="24" ht="12.75">
      <c r="A24" s="47"/>
    </row>
  </sheetData>
  <sheetProtection/>
  <mergeCells count="4">
    <mergeCell ref="A1:F1"/>
    <mergeCell ref="A2:F2"/>
    <mergeCell ref="A3:F3"/>
    <mergeCell ref="A19:E19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landscape" paperSize="9" scale="95" r:id="rId1"/>
  <headerFooter alignWithMargins="0">
    <oddHeader>&amp;R&amp;9Tabela nr &amp;A
do uchwały Rady Gminy Rawa Mazowiecka nr 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4:H21"/>
  <sheetViews>
    <sheetView view="pageLayout" workbookViewId="0" topLeftCell="B7">
      <selection activeCell="D16" sqref="D16"/>
    </sheetView>
  </sheetViews>
  <sheetFormatPr defaultColWidth="8.796875" defaultRowHeight="14.25"/>
  <cols>
    <col min="1" max="1" width="10.5" style="6" customWidth="1"/>
    <col min="2" max="2" width="12.69921875" style="6" customWidth="1"/>
    <col min="3" max="3" width="6.5" style="6" hidden="1" customWidth="1"/>
    <col min="4" max="4" width="42.19921875" style="6" customWidth="1"/>
    <col min="5" max="5" width="11.5" style="6" customWidth="1"/>
    <col min="6" max="6" width="11.59765625" style="6" customWidth="1"/>
    <col min="7" max="7" width="11.19921875" style="6" customWidth="1"/>
    <col min="8" max="8" width="9.3984375" style="6" customWidth="1"/>
    <col min="9" max="16384" width="9" style="6" customWidth="1"/>
  </cols>
  <sheetData>
    <row r="4" ht="14.25">
      <c r="B4" s="151" t="s">
        <v>482</v>
      </c>
    </row>
    <row r="6" spans="1:8" ht="14.25" customHeight="1">
      <c r="A6" s="389" t="s">
        <v>0</v>
      </c>
      <c r="B6" s="392" t="s">
        <v>187</v>
      </c>
      <c r="C6" s="393"/>
      <c r="D6" s="398" t="s">
        <v>217</v>
      </c>
      <c r="E6" s="403" t="s">
        <v>302</v>
      </c>
      <c r="F6" s="404"/>
      <c r="G6" s="404"/>
      <c r="H6" s="405"/>
    </row>
    <row r="7" spans="1:8" ht="12.75">
      <c r="A7" s="390"/>
      <c r="B7" s="394"/>
      <c r="C7" s="395"/>
      <c r="D7" s="398"/>
      <c r="E7" s="389" t="s">
        <v>485</v>
      </c>
      <c r="F7" s="173"/>
      <c r="G7" s="174" t="s">
        <v>179</v>
      </c>
      <c r="H7" s="175"/>
    </row>
    <row r="8" spans="1:8" ht="12.75" hidden="1">
      <c r="A8" s="390"/>
      <c r="B8" s="394"/>
      <c r="C8" s="395"/>
      <c r="D8" s="398"/>
      <c r="E8" s="390"/>
      <c r="F8" s="166"/>
      <c r="G8" s="152"/>
      <c r="H8" s="152"/>
    </row>
    <row r="9" spans="1:8" ht="12.75">
      <c r="A9" s="391"/>
      <c r="B9" s="396"/>
      <c r="C9" s="397"/>
      <c r="D9" s="398"/>
      <c r="E9" s="391"/>
      <c r="F9" s="166" t="s">
        <v>277</v>
      </c>
      <c r="G9" s="152" t="s">
        <v>278</v>
      </c>
      <c r="H9" s="152" t="s">
        <v>279</v>
      </c>
    </row>
    <row r="10" spans="1:8" ht="13.5" thickBot="1">
      <c r="A10" s="155">
        <v>1</v>
      </c>
      <c r="B10" s="399">
        <v>2</v>
      </c>
      <c r="C10" s="400"/>
      <c r="D10" s="155">
        <v>3</v>
      </c>
      <c r="E10" s="155">
        <v>4</v>
      </c>
      <c r="F10" s="155">
        <v>5</v>
      </c>
      <c r="G10" s="155">
        <v>6</v>
      </c>
      <c r="H10" s="155">
        <v>7</v>
      </c>
    </row>
    <row r="11" spans="1:8" ht="27.75" customHeight="1" thickBot="1" thickTop="1">
      <c r="A11" s="385" t="s">
        <v>280</v>
      </c>
      <c r="B11" s="386"/>
      <c r="C11" s="388"/>
      <c r="D11" s="156" t="s">
        <v>281</v>
      </c>
      <c r="E11" s="176">
        <f>SUM(F11:H11)</f>
        <v>568000</v>
      </c>
      <c r="F11" s="176">
        <f>SUM(F12:F13)</f>
        <v>308000</v>
      </c>
      <c r="G11" s="176">
        <f>SUM(G12:G13)</f>
        <v>260000</v>
      </c>
      <c r="H11" s="177">
        <f>SUM(H12:H13)</f>
        <v>0</v>
      </c>
    </row>
    <row r="12" spans="1:8" ht="24" customHeight="1" thickTop="1">
      <c r="A12" s="154">
        <v>400</v>
      </c>
      <c r="B12" s="406">
        <v>40002</v>
      </c>
      <c r="C12" s="407"/>
      <c r="D12" s="154" t="s">
        <v>276</v>
      </c>
      <c r="E12" s="178">
        <f aca="true" t="shared" si="0" ref="E12:E21">SUM(F12:H12)</f>
        <v>260000</v>
      </c>
      <c r="F12" s="178"/>
      <c r="G12" s="178">
        <v>260000</v>
      </c>
      <c r="H12" s="178"/>
    </row>
    <row r="13" spans="1:8" ht="27" customHeight="1" thickBot="1">
      <c r="A13" s="153">
        <v>921</v>
      </c>
      <c r="B13" s="401">
        <v>92116</v>
      </c>
      <c r="C13" s="402"/>
      <c r="D13" s="153" t="s">
        <v>275</v>
      </c>
      <c r="E13" s="179">
        <f t="shared" si="0"/>
        <v>308000</v>
      </c>
      <c r="F13" s="179">
        <v>308000</v>
      </c>
      <c r="G13" s="179"/>
      <c r="H13" s="179"/>
    </row>
    <row r="14" spans="1:8" ht="33" customHeight="1" thickBot="1" thickTop="1">
      <c r="A14" s="385" t="s">
        <v>282</v>
      </c>
      <c r="B14" s="386"/>
      <c r="C14" s="387"/>
      <c r="D14" s="157" t="s">
        <v>273</v>
      </c>
      <c r="E14" s="180">
        <f t="shared" si="0"/>
        <v>463400</v>
      </c>
      <c r="F14" s="176">
        <f>SUM(F15:F17)</f>
        <v>221400</v>
      </c>
      <c r="G14" s="176">
        <f>SUM(G15:G17)</f>
        <v>0</v>
      </c>
      <c r="H14" s="177">
        <f>SUM(H15:H20)</f>
        <v>242000</v>
      </c>
    </row>
    <row r="15" spans="1:8" ht="30" customHeight="1" thickBot="1" thickTop="1">
      <c r="A15" s="154">
        <v>750</v>
      </c>
      <c r="B15" s="301">
        <v>75095</v>
      </c>
      <c r="C15" s="281"/>
      <c r="D15" s="154" t="s">
        <v>496</v>
      </c>
      <c r="E15" s="178">
        <f t="shared" si="0"/>
        <v>10000</v>
      </c>
      <c r="F15" s="178"/>
      <c r="G15" s="178"/>
      <c r="H15" s="178">
        <v>10000</v>
      </c>
    </row>
    <row r="16" spans="1:8" ht="30" customHeight="1" thickBot="1" thickTop="1">
      <c r="A16" s="293">
        <v>801</v>
      </c>
      <c r="B16" s="153">
        <v>80106</v>
      </c>
      <c r="C16" s="281"/>
      <c r="D16" s="154" t="s">
        <v>498</v>
      </c>
      <c r="E16" s="178">
        <f t="shared" si="0"/>
        <v>221400</v>
      </c>
      <c r="F16" s="178">
        <v>221400</v>
      </c>
      <c r="G16" s="178"/>
      <c r="H16" s="178"/>
    </row>
    <row r="17" spans="1:8" ht="28.5" customHeight="1" thickTop="1">
      <c r="A17" s="154">
        <v>851</v>
      </c>
      <c r="B17" s="293">
        <v>85154</v>
      </c>
      <c r="C17" s="281"/>
      <c r="D17" s="154" t="s">
        <v>274</v>
      </c>
      <c r="E17" s="178">
        <f>SUM(F17:H17)</f>
        <v>7000</v>
      </c>
      <c r="F17" s="178"/>
      <c r="G17" s="178"/>
      <c r="H17" s="178">
        <v>7000</v>
      </c>
    </row>
    <row r="18" spans="1:8" ht="28.5" customHeight="1">
      <c r="A18" s="154">
        <v>900</v>
      </c>
      <c r="B18" s="293">
        <v>90095</v>
      </c>
      <c r="C18" s="300"/>
      <c r="D18" s="154" t="s">
        <v>499</v>
      </c>
      <c r="E18" s="178">
        <f>SUM(F18:H18)</f>
        <v>100000</v>
      </c>
      <c r="F18" s="178"/>
      <c r="G18" s="178"/>
      <c r="H18" s="178">
        <v>100000</v>
      </c>
    </row>
    <row r="19" spans="1:8" ht="28.5" customHeight="1">
      <c r="A19" s="154">
        <v>921</v>
      </c>
      <c r="B19" s="293">
        <v>92195</v>
      </c>
      <c r="C19" s="300"/>
      <c r="D19" s="154" t="s">
        <v>497</v>
      </c>
      <c r="E19" s="178">
        <f>SUM(F19:H19)</f>
        <v>20000</v>
      </c>
      <c r="F19" s="178"/>
      <c r="G19" s="178"/>
      <c r="H19" s="178">
        <v>20000</v>
      </c>
    </row>
    <row r="20" spans="1:8" ht="28.5" customHeight="1" thickBot="1">
      <c r="A20" s="153">
        <v>926</v>
      </c>
      <c r="B20" s="401">
        <v>92605</v>
      </c>
      <c r="C20" s="402"/>
      <c r="D20" s="153" t="s">
        <v>283</v>
      </c>
      <c r="E20" s="179">
        <f>SUM(F20:H20)</f>
        <v>105000</v>
      </c>
      <c r="F20" s="179"/>
      <c r="G20" s="179"/>
      <c r="H20" s="179">
        <v>105000</v>
      </c>
    </row>
    <row r="21" spans="1:8" ht="27.75" customHeight="1" thickBot="1" thickTop="1">
      <c r="A21" s="385" t="s">
        <v>208</v>
      </c>
      <c r="B21" s="386"/>
      <c r="C21" s="386"/>
      <c r="D21" s="388"/>
      <c r="E21" s="176">
        <f t="shared" si="0"/>
        <v>1031400</v>
      </c>
      <c r="F21" s="176">
        <f>SUM(F11+F14)</f>
        <v>529400</v>
      </c>
      <c r="G21" s="176">
        <f>SUM(G11+G14)</f>
        <v>260000</v>
      </c>
      <c r="H21" s="177">
        <f>SUM(H11+H14)</f>
        <v>242000</v>
      </c>
    </row>
    <row r="22" ht="13.5" thickTop="1"/>
  </sheetData>
  <sheetProtection/>
  <mergeCells count="12">
    <mergeCell ref="E6:H6"/>
    <mergeCell ref="E7:E9"/>
    <mergeCell ref="A11:C11"/>
    <mergeCell ref="B12:C12"/>
    <mergeCell ref="B13:C13"/>
    <mergeCell ref="A14:C14"/>
    <mergeCell ref="A21:D21"/>
    <mergeCell ref="A6:A9"/>
    <mergeCell ref="B6:C9"/>
    <mergeCell ref="D6:D9"/>
    <mergeCell ref="B10:C10"/>
    <mergeCell ref="B20:C20"/>
  </mergeCells>
  <printOptions/>
  <pageMargins left="0.7" right="0.7" top="1.0625" bottom="0.75" header="0.3" footer="0.3"/>
  <pageSetup horizontalDpi="600" verticalDpi="600" orientation="landscape" paperSize="9" r:id="rId1"/>
  <headerFooter>
    <oddHeader xml:space="preserve">&amp;R&amp;A
do uchwały Rady Gminy Rawa Mazowiecka nr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33"/>
  <sheetViews>
    <sheetView view="pageLayout" zoomScale="90" zoomScaleSheetLayoutView="100" zoomScalePageLayoutView="90" workbookViewId="0" topLeftCell="A1">
      <selection activeCell="J10" sqref="J10"/>
    </sheetView>
  </sheetViews>
  <sheetFormatPr defaultColWidth="8.796875" defaultRowHeight="14.25"/>
  <cols>
    <col min="1" max="1" width="2.69921875" style="6" customWidth="1"/>
    <col min="2" max="2" width="23.59765625" style="6" customWidth="1"/>
    <col min="3" max="3" width="10.19921875" style="6" customWidth="1"/>
    <col min="4" max="4" width="10.5" style="6" customWidth="1"/>
    <col min="5" max="5" width="12" style="6" customWidth="1"/>
    <col min="6" max="6" width="9.8984375" style="6" customWidth="1"/>
    <col min="7" max="7" width="9.69921875" style="6" customWidth="1"/>
    <col min="8" max="8" width="9.8984375" style="6" customWidth="1"/>
    <col min="9" max="9" width="9.19921875" style="6" bestFit="1" customWidth="1"/>
    <col min="10" max="10" width="12.3984375" style="6" customWidth="1"/>
    <col min="11" max="11" width="11.8984375" style="6" customWidth="1"/>
    <col min="12" max="12" width="9" style="6" customWidth="1"/>
    <col min="13" max="13" width="1.203125" style="6" customWidth="1"/>
    <col min="14" max="14" width="8" style="6" hidden="1" customWidth="1"/>
    <col min="15" max="16384" width="9" style="6" customWidth="1"/>
  </cols>
  <sheetData>
    <row r="1" spans="1:10" ht="23.25" customHeight="1">
      <c r="A1" s="415" t="s">
        <v>284</v>
      </c>
      <c r="B1" s="415"/>
      <c r="C1" s="415"/>
      <c r="D1" s="415"/>
      <c r="E1" s="415"/>
      <c r="F1" s="415"/>
      <c r="G1" s="415"/>
      <c r="H1" s="415"/>
      <c r="I1" s="415"/>
      <c r="J1" s="415"/>
    </row>
    <row r="2" spans="1:10" ht="5.25" customHeight="1">
      <c r="A2" s="415"/>
      <c r="B2" s="415"/>
      <c r="C2" s="415"/>
      <c r="D2" s="415"/>
      <c r="E2" s="415"/>
      <c r="F2" s="415"/>
      <c r="G2" s="415"/>
      <c r="H2" s="415"/>
      <c r="I2" s="415"/>
      <c r="J2" s="415"/>
    </row>
    <row r="3" spans="1:10" ht="6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</row>
    <row r="4" spans="1:11" ht="12.75">
      <c r="A4" s="52"/>
      <c r="B4" s="52"/>
      <c r="C4" s="52"/>
      <c r="D4" s="52"/>
      <c r="E4" s="52"/>
      <c r="F4" s="52"/>
      <c r="G4" s="52"/>
      <c r="H4" s="52"/>
      <c r="I4" s="52"/>
      <c r="K4" s="62" t="s">
        <v>190</v>
      </c>
    </row>
    <row r="5" spans="1:11" ht="15" customHeight="1">
      <c r="A5" s="340" t="s">
        <v>191</v>
      </c>
      <c r="B5" s="340" t="s">
        <v>271</v>
      </c>
      <c r="C5" s="358" t="s">
        <v>285</v>
      </c>
      <c r="D5" s="416" t="s">
        <v>286</v>
      </c>
      <c r="E5" s="417"/>
      <c r="F5" s="417"/>
      <c r="G5" s="418"/>
      <c r="H5" s="358" t="s">
        <v>223</v>
      </c>
      <c r="I5" s="358"/>
      <c r="J5" s="358" t="s">
        <v>287</v>
      </c>
      <c r="K5" s="358" t="s">
        <v>301</v>
      </c>
    </row>
    <row r="6" spans="1:11" ht="15" customHeight="1">
      <c r="A6" s="340"/>
      <c r="B6" s="340"/>
      <c r="C6" s="358"/>
      <c r="D6" s="358" t="s">
        <v>7</v>
      </c>
      <c r="E6" s="410" t="s">
        <v>147</v>
      </c>
      <c r="F6" s="411"/>
      <c r="G6" s="412"/>
      <c r="H6" s="358" t="s">
        <v>7</v>
      </c>
      <c r="I6" s="358" t="s">
        <v>288</v>
      </c>
      <c r="J6" s="358"/>
      <c r="K6" s="358"/>
    </row>
    <row r="7" spans="1:11" ht="18" customHeight="1">
      <c r="A7" s="340"/>
      <c r="B7" s="340"/>
      <c r="C7" s="358"/>
      <c r="D7" s="358"/>
      <c r="E7" s="413" t="s">
        <v>289</v>
      </c>
      <c r="F7" s="410" t="s">
        <v>147</v>
      </c>
      <c r="G7" s="412"/>
      <c r="H7" s="358"/>
      <c r="I7" s="358"/>
      <c r="J7" s="358"/>
      <c r="K7" s="358"/>
    </row>
    <row r="8" spans="1:11" ht="42" customHeight="1">
      <c r="A8" s="340"/>
      <c r="B8" s="340"/>
      <c r="C8" s="358"/>
      <c r="D8" s="358"/>
      <c r="E8" s="414"/>
      <c r="F8" s="158" t="s">
        <v>290</v>
      </c>
      <c r="G8" s="158" t="s">
        <v>291</v>
      </c>
      <c r="H8" s="358"/>
      <c r="I8" s="358"/>
      <c r="J8" s="358"/>
      <c r="K8" s="358"/>
    </row>
    <row r="9" spans="1:11" ht="7.5" customHeight="1">
      <c r="A9" s="65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</row>
    <row r="10" spans="1:11" ht="41.25" customHeight="1">
      <c r="A10" s="159" t="s">
        <v>272</v>
      </c>
      <c r="B10" s="160" t="s">
        <v>276</v>
      </c>
      <c r="C10" s="282">
        <v>67208</v>
      </c>
      <c r="D10" s="282">
        <v>992890</v>
      </c>
      <c r="E10" s="283">
        <f>SUM(F10:G10)</f>
        <v>260000</v>
      </c>
      <c r="F10" s="283">
        <v>260000</v>
      </c>
      <c r="G10" s="283">
        <v>0</v>
      </c>
      <c r="H10" s="282">
        <v>992890</v>
      </c>
      <c r="I10" s="283">
        <v>0</v>
      </c>
      <c r="J10" s="283">
        <f>(C10+D10-H10)</f>
        <v>67208</v>
      </c>
      <c r="K10" s="159" t="s">
        <v>292</v>
      </c>
    </row>
    <row r="11" spans="1:11" ht="32.25" customHeight="1">
      <c r="A11" s="408" t="s">
        <v>208</v>
      </c>
      <c r="B11" s="408"/>
      <c r="C11" s="211">
        <f>SUM(C10)</f>
        <v>67208</v>
      </c>
      <c r="D11" s="211">
        <f>SUM(D10)</f>
        <v>992890</v>
      </c>
      <c r="E11" s="211">
        <f aca="true" t="shared" si="0" ref="E11:J11">SUM(E10)</f>
        <v>260000</v>
      </c>
      <c r="F11" s="211">
        <f t="shared" si="0"/>
        <v>260000</v>
      </c>
      <c r="G11" s="211">
        <f t="shared" si="0"/>
        <v>0</v>
      </c>
      <c r="H11" s="211">
        <f t="shared" si="0"/>
        <v>992890</v>
      </c>
      <c r="I11" s="211">
        <f t="shared" si="0"/>
        <v>0</v>
      </c>
      <c r="J11" s="211">
        <f t="shared" si="0"/>
        <v>67208</v>
      </c>
      <c r="K11" s="161"/>
    </row>
    <row r="12" spans="1:11" ht="19.5" customHeight="1">
      <c r="A12" s="121"/>
      <c r="B12" s="162"/>
      <c r="C12" s="122"/>
      <c r="D12" s="122"/>
      <c r="E12" s="122"/>
      <c r="F12" s="122"/>
      <c r="G12" s="122"/>
      <c r="H12" s="122"/>
      <c r="I12" s="122"/>
      <c r="J12" s="122"/>
      <c r="K12" s="121"/>
    </row>
    <row r="13" spans="1:11" ht="19.5" customHeight="1">
      <c r="A13" s="121"/>
      <c r="B13" s="162"/>
      <c r="C13" s="122"/>
      <c r="D13" s="122"/>
      <c r="E13" s="122"/>
      <c r="F13" s="122"/>
      <c r="G13" s="122"/>
      <c r="H13" s="122"/>
      <c r="I13" s="122"/>
      <c r="J13" s="122"/>
      <c r="K13" s="121"/>
    </row>
    <row r="14" spans="1:11" ht="19.5" customHeight="1">
      <c r="A14" s="121"/>
      <c r="B14" s="162"/>
      <c r="C14" s="122"/>
      <c r="D14" s="122"/>
      <c r="E14" s="122"/>
      <c r="F14" s="122"/>
      <c r="G14" s="122"/>
      <c r="H14" s="122"/>
      <c r="I14" s="122"/>
      <c r="J14" s="122"/>
      <c r="K14" s="121"/>
    </row>
    <row r="15" spans="1:11" ht="19.5" customHeight="1">
      <c r="A15" s="121"/>
      <c r="B15" s="162"/>
      <c r="C15" s="122"/>
      <c r="D15" s="122"/>
      <c r="E15" s="122"/>
      <c r="F15" s="122"/>
      <c r="G15" s="122"/>
      <c r="H15" s="122"/>
      <c r="I15" s="122"/>
      <c r="J15" s="122"/>
      <c r="K15" s="121"/>
    </row>
    <row r="16" spans="1:11" ht="19.5" customHeight="1">
      <c r="A16" s="121"/>
      <c r="B16" s="122"/>
      <c r="C16" s="122"/>
      <c r="D16" s="122"/>
      <c r="E16" s="122"/>
      <c r="F16" s="121"/>
      <c r="G16" s="122"/>
      <c r="H16" s="122"/>
      <c r="I16" s="122"/>
      <c r="J16" s="122"/>
      <c r="K16" s="121"/>
    </row>
    <row r="17" spans="1:11" ht="19.5" customHeight="1">
      <c r="A17" s="121"/>
      <c r="B17" s="163"/>
      <c r="C17" s="122"/>
      <c r="D17" s="122"/>
      <c r="E17" s="122"/>
      <c r="F17" s="121"/>
      <c r="G17" s="122"/>
      <c r="H17" s="122"/>
      <c r="I17" s="122"/>
      <c r="J17" s="122"/>
      <c r="K17" s="121"/>
    </row>
    <row r="18" spans="1:11" ht="19.5" customHeight="1">
      <c r="A18" s="121"/>
      <c r="B18" s="162"/>
      <c r="C18" s="122"/>
      <c r="D18" s="122"/>
      <c r="E18" s="122"/>
      <c r="F18" s="121"/>
      <c r="G18" s="122"/>
      <c r="H18" s="122"/>
      <c r="I18" s="122"/>
      <c r="J18" s="122"/>
      <c r="K18" s="121"/>
    </row>
    <row r="19" spans="1:11" ht="19.5" customHeight="1">
      <c r="A19" s="121"/>
      <c r="B19" s="162"/>
      <c r="C19" s="122"/>
      <c r="D19" s="122"/>
      <c r="E19" s="122"/>
      <c r="F19" s="121"/>
      <c r="G19" s="122"/>
      <c r="H19" s="122"/>
      <c r="I19" s="122"/>
      <c r="J19" s="122"/>
      <c r="K19" s="121"/>
    </row>
    <row r="20" spans="1:11" ht="19.5" customHeight="1">
      <c r="A20" s="121"/>
      <c r="B20" s="162"/>
      <c r="C20" s="122"/>
      <c r="D20" s="122"/>
      <c r="E20" s="122"/>
      <c r="F20" s="121"/>
      <c r="G20" s="122"/>
      <c r="H20" s="122"/>
      <c r="I20" s="122"/>
      <c r="J20" s="122"/>
      <c r="K20" s="121"/>
    </row>
    <row r="21" spans="1:11" ht="19.5" customHeight="1">
      <c r="A21" s="121"/>
      <c r="B21" s="162"/>
      <c r="C21" s="122"/>
      <c r="D21" s="122"/>
      <c r="E21" s="122"/>
      <c r="F21" s="121"/>
      <c r="G21" s="122"/>
      <c r="H21" s="122"/>
      <c r="I21" s="122"/>
      <c r="J21" s="122"/>
      <c r="K21" s="121"/>
    </row>
    <row r="22" spans="1:11" ht="19.5" customHeight="1">
      <c r="A22" s="121"/>
      <c r="B22" s="164"/>
      <c r="C22" s="122"/>
      <c r="D22" s="122"/>
      <c r="E22" s="121"/>
      <c r="F22" s="121"/>
      <c r="G22" s="121"/>
      <c r="H22" s="122"/>
      <c r="I22" s="121"/>
      <c r="J22" s="122"/>
      <c r="K22" s="122"/>
    </row>
    <row r="23" spans="1:11" ht="19.5" customHeight="1">
      <c r="A23" s="122"/>
      <c r="B23" s="163"/>
      <c r="C23" s="122"/>
      <c r="D23" s="122"/>
      <c r="E23" s="121"/>
      <c r="F23" s="121"/>
      <c r="G23" s="121"/>
      <c r="H23" s="122"/>
      <c r="I23" s="121"/>
      <c r="J23" s="122"/>
      <c r="K23" s="122"/>
    </row>
    <row r="24" spans="1:11" ht="19.5" customHeight="1">
      <c r="A24" s="122"/>
      <c r="B24" s="162"/>
      <c r="C24" s="122"/>
      <c r="D24" s="122"/>
      <c r="E24" s="121"/>
      <c r="F24" s="121"/>
      <c r="G24" s="121"/>
      <c r="H24" s="122"/>
      <c r="I24" s="121"/>
      <c r="J24" s="122"/>
      <c r="K24" s="122"/>
    </row>
    <row r="25" spans="1:11" ht="19.5" customHeight="1">
      <c r="A25" s="122"/>
      <c r="B25" s="162"/>
      <c r="C25" s="122"/>
      <c r="D25" s="122"/>
      <c r="E25" s="121"/>
      <c r="F25" s="121"/>
      <c r="G25" s="121"/>
      <c r="H25" s="122"/>
      <c r="I25" s="121"/>
      <c r="J25" s="122"/>
      <c r="K25" s="122"/>
    </row>
    <row r="26" spans="1:11" ht="19.5" customHeight="1">
      <c r="A26" s="122"/>
      <c r="B26" s="162"/>
      <c r="C26" s="122"/>
      <c r="D26" s="122"/>
      <c r="E26" s="121"/>
      <c r="F26" s="121"/>
      <c r="G26" s="121"/>
      <c r="H26" s="122"/>
      <c r="I26" s="121"/>
      <c r="J26" s="122"/>
      <c r="K26" s="122"/>
    </row>
    <row r="27" spans="1:11" ht="19.5" customHeight="1">
      <c r="A27" s="122"/>
      <c r="B27" s="162"/>
      <c r="C27" s="122"/>
      <c r="D27" s="122"/>
      <c r="E27" s="121"/>
      <c r="F27" s="121"/>
      <c r="G27" s="121"/>
      <c r="H27" s="122"/>
      <c r="I27" s="121"/>
      <c r="J27" s="122"/>
      <c r="K27" s="122"/>
    </row>
    <row r="28" spans="1:11" s="18" customFormat="1" ht="19.5" customHeight="1">
      <c r="A28" s="409"/>
      <c r="B28" s="409"/>
      <c r="C28" s="165"/>
      <c r="D28" s="165"/>
      <c r="E28" s="165"/>
      <c r="F28" s="165"/>
      <c r="G28" s="165"/>
      <c r="H28" s="165"/>
      <c r="I28" s="165"/>
      <c r="J28" s="165"/>
      <c r="K28" s="165"/>
    </row>
    <row r="29" ht="4.5" customHeight="1"/>
    <row r="30" ht="12.75" customHeight="1">
      <c r="A30" s="144"/>
    </row>
    <row r="31" ht="12.75">
      <c r="A31" s="144"/>
    </row>
    <row r="32" ht="12.75">
      <c r="A32" s="144"/>
    </row>
    <row r="33" ht="12.75">
      <c r="A33" s="144"/>
    </row>
  </sheetData>
  <sheetProtection/>
  <mergeCells count="17">
    <mergeCell ref="A1:J1"/>
    <mergeCell ref="A2:J2"/>
    <mergeCell ref="A5:A8"/>
    <mergeCell ref="B5:B8"/>
    <mergeCell ref="C5:C8"/>
    <mergeCell ref="D5:G5"/>
    <mergeCell ref="H5:I5"/>
    <mergeCell ref="J5:J8"/>
    <mergeCell ref="A11:B11"/>
    <mergeCell ref="A28:B28"/>
    <mergeCell ref="K5:K8"/>
    <mergeCell ref="D6:D8"/>
    <mergeCell ref="E6:G6"/>
    <mergeCell ref="H6:H8"/>
    <mergeCell ref="I6:I8"/>
    <mergeCell ref="E7:E8"/>
    <mergeCell ref="F7:G7"/>
  </mergeCells>
  <printOptions horizontalCentered="1"/>
  <pageMargins left="0.5118110236220472" right="0.5118110236220472" top="1.08" bottom="0.63" header="0.5118110236220472" footer="0.5118110236220472"/>
  <pageSetup horizontalDpi="600" verticalDpi="600" orientation="landscape" paperSize="9" scale="85" r:id="rId3"/>
  <headerFooter alignWithMargins="0">
    <oddHeader>&amp;R&amp;9&amp;A
do uchwały Rady Gminy Rawa Mazowiecka nr 
z dnia  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view="pageBreakPreview" zoomScaleSheetLayoutView="100" zoomScalePageLayoutView="0" workbookViewId="0" topLeftCell="A1">
      <selection activeCell="A28" sqref="A28:D28"/>
    </sheetView>
  </sheetViews>
  <sheetFormatPr defaultColWidth="8.796875" defaultRowHeight="14.25"/>
  <cols>
    <col min="1" max="1" width="6" style="1" customWidth="1"/>
    <col min="2" max="2" width="7.19921875" style="1" customWidth="1"/>
    <col min="3" max="3" width="5.3984375" style="1" customWidth="1"/>
    <col min="4" max="4" width="57.3984375" style="54" customWidth="1"/>
    <col min="5" max="5" width="13.59765625" style="6" customWidth="1"/>
    <col min="6" max="6" width="15" style="6" customWidth="1"/>
    <col min="7" max="7" width="12.69921875" style="6" customWidth="1"/>
    <col min="8" max="8" width="4.09765625" style="6" customWidth="1"/>
    <col min="9" max="11" width="9" style="6" hidden="1" customWidth="1"/>
    <col min="12" max="16384" width="9" style="6" customWidth="1"/>
  </cols>
  <sheetData>
    <row r="1" spans="2:5" ht="12.75">
      <c r="B1" s="18"/>
      <c r="E1" s="6" t="s">
        <v>346</v>
      </c>
    </row>
    <row r="2" spans="2:5" ht="12.75">
      <c r="B2" s="18"/>
      <c r="E2" s="6" t="s">
        <v>469</v>
      </c>
    </row>
    <row r="3" spans="2:5" ht="12.75">
      <c r="B3" s="18"/>
      <c r="E3" s="6" t="s">
        <v>476</v>
      </c>
    </row>
    <row r="4" ht="12.75">
      <c r="B4" s="18"/>
    </row>
    <row r="5" ht="12.75">
      <c r="B5" s="18" t="s">
        <v>188</v>
      </c>
    </row>
    <row r="6" ht="12.75">
      <c r="D6" s="18" t="s">
        <v>478</v>
      </c>
    </row>
    <row r="7" spans="2:6" ht="18">
      <c r="B7" s="2"/>
      <c r="C7" s="2"/>
      <c r="D7" s="3"/>
      <c r="E7" s="4"/>
      <c r="F7" s="5"/>
    </row>
    <row r="8" spans="1:8" ht="12.75" customHeight="1">
      <c r="A8" s="325" t="s">
        <v>0</v>
      </c>
      <c r="B8" s="325" t="s">
        <v>1</v>
      </c>
      <c r="C8" s="325" t="s">
        <v>2</v>
      </c>
      <c r="D8" s="309" t="s">
        <v>3</v>
      </c>
      <c r="E8" s="309" t="s">
        <v>353</v>
      </c>
      <c r="F8" s="309" t="s">
        <v>4</v>
      </c>
      <c r="G8" s="309"/>
      <c r="H8" s="59"/>
    </row>
    <row r="9" spans="1:8" ht="30" customHeight="1">
      <c r="A9" s="325"/>
      <c r="B9" s="325"/>
      <c r="C9" s="325"/>
      <c r="D9" s="309"/>
      <c r="E9" s="309"/>
      <c r="F9" s="241" t="s">
        <v>5</v>
      </c>
      <c r="G9" s="280" t="s">
        <v>6</v>
      </c>
      <c r="H9" s="59"/>
    </row>
    <row r="10" spans="1:7" ht="13.5" customHeight="1" hidden="1">
      <c r="A10" s="325"/>
      <c r="B10" s="325"/>
      <c r="C10" s="325"/>
      <c r="D10" s="309"/>
      <c r="E10" s="309"/>
      <c r="F10" s="318" t="s">
        <v>7</v>
      </c>
      <c r="G10" s="318" t="s">
        <v>7</v>
      </c>
    </row>
    <row r="11" spans="1:7" s="1" customFormat="1" ht="15" customHeight="1" hidden="1">
      <c r="A11" s="325"/>
      <c r="B11" s="325"/>
      <c r="C11" s="325"/>
      <c r="D11" s="309"/>
      <c r="E11" s="309"/>
      <c r="F11" s="318"/>
      <c r="G11" s="318"/>
    </row>
    <row r="12" spans="1:7" s="1" customFormat="1" ht="107.25" customHeight="1" hidden="1">
      <c r="A12" s="325"/>
      <c r="B12" s="325"/>
      <c r="C12" s="325"/>
      <c r="D12" s="309"/>
      <c r="E12" s="309"/>
      <c r="F12" s="318"/>
      <c r="G12" s="318"/>
    </row>
    <row r="13" spans="1:7" s="9" customFormat="1" ht="9.75" customHeight="1">
      <c r="A13" s="149">
        <v>1</v>
      </c>
      <c r="B13" s="149">
        <v>2</v>
      </c>
      <c r="C13" s="149">
        <v>3</v>
      </c>
      <c r="D13" s="148">
        <v>4</v>
      </c>
      <c r="E13" s="8">
        <v>5</v>
      </c>
      <c r="F13" s="8">
        <v>6</v>
      </c>
      <c r="G13" s="8">
        <v>12</v>
      </c>
    </row>
    <row r="14" spans="1:7" s="13" customFormat="1" ht="15">
      <c r="A14" s="14" t="s">
        <v>37</v>
      </c>
      <c r="B14" s="15"/>
      <c r="C14" s="15"/>
      <c r="D14" s="16" t="s">
        <v>38</v>
      </c>
      <c r="E14" s="17">
        <f aca="true" t="shared" si="0" ref="E14:E22">(F14+G14)</f>
        <v>81432</v>
      </c>
      <c r="F14" s="17">
        <f>SUM(F15)</f>
        <v>81432</v>
      </c>
      <c r="G14" s="17">
        <f>SUM(G15)</f>
        <v>0</v>
      </c>
    </row>
    <row r="15" spans="1:7" s="18" customFormat="1" ht="12.75">
      <c r="A15" s="14"/>
      <c r="B15" s="15" t="s">
        <v>39</v>
      </c>
      <c r="C15" s="15"/>
      <c r="D15" s="16" t="s">
        <v>40</v>
      </c>
      <c r="E15" s="17">
        <f t="shared" si="0"/>
        <v>81432</v>
      </c>
      <c r="F15" s="17">
        <f>SUM(F16)</f>
        <v>81432</v>
      </c>
      <c r="G15" s="17">
        <f>SUM(G16)</f>
        <v>0</v>
      </c>
    </row>
    <row r="16" spans="1:7" ht="19.5">
      <c r="A16" s="19"/>
      <c r="B16" s="20"/>
      <c r="C16" s="20" t="s">
        <v>41</v>
      </c>
      <c r="D16" s="21" t="s">
        <v>42</v>
      </c>
      <c r="E16" s="22">
        <f t="shared" si="0"/>
        <v>81432</v>
      </c>
      <c r="F16" s="22">
        <v>81432</v>
      </c>
      <c r="G16" s="22">
        <v>0</v>
      </c>
    </row>
    <row r="17" spans="1:7" s="13" customFormat="1" ht="15">
      <c r="A17" s="14" t="s">
        <v>46</v>
      </c>
      <c r="B17" s="15"/>
      <c r="C17" s="15"/>
      <c r="D17" s="16" t="s">
        <v>47</v>
      </c>
      <c r="E17" s="17">
        <f t="shared" si="0"/>
        <v>1491</v>
      </c>
      <c r="F17" s="17">
        <f>SUM(F18)</f>
        <v>1491</v>
      </c>
      <c r="G17" s="17">
        <f>SUM(G18)</f>
        <v>0</v>
      </c>
    </row>
    <row r="18" spans="1:7" s="18" customFormat="1" ht="12.75">
      <c r="A18" s="14"/>
      <c r="B18" s="15" t="s">
        <v>48</v>
      </c>
      <c r="C18" s="15"/>
      <c r="D18" s="16" t="s">
        <v>49</v>
      </c>
      <c r="E18" s="17">
        <f t="shared" si="0"/>
        <v>1491</v>
      </c>
      <c r="F18" s="17">
        <f>SUM(F19)</f>
        <v>1491</v>
      </c>
      <c r="G18" s="17">
        <f>SUM(G22)</f>
        <v>0</v>
      </c>
    </row>
    <row r="19" spans="1:7" s="18" customFormat="1" ht="19.5">
      <c r="A19" s="14"/>
      <c r="B19" s="15"/>
      <c r="C19" s="20" t="s">
        <v>41</v>
      </c>
      <c r="D19" s="21" t="s">
        <v>42</v>
      </c>
      <c r="E19" s="17">
        <f>(F19+G19)</f>
        <v>1491</v>
      </c>
      <c r="F19" s="22">
        <v>1491</v>
      </c>
      <c r="G19" s="17"/>
    </row>
    <row r="20" spans="1:7" s="18" customFormat="1" ht="12.75">
      <c r="A20" s="14" t="s">
        <v>50</v>
      </c>
      <c r="B20" s="15"/>
      <c r="C20" s="15"/>
      <c r="D20" s="16" t="s">
        <v>51</v>
      </c>
      <c r="E20" s="17">
        <f>F20+G20</f>
        <v>1500</v>
      </c>
      <c r="F20" s="17">
        <f>SUM(F21)</f>
        <v>1500</v>
      </c>
      <c r="G20" s="17"/>
    </row>
    <row r="21" spans="1:7" s="18" customFormat="1" ht="12.75">
      <c r="A21" s="14"/>
      <c r="B21" s="15" t="s">
        <v>52</v>
      </c>
      <c r="C21" s="15"/>
      <c r="D21" s="16" t="s">
        <v>477</v>
      </c>
      <c r="E21" s="17">
        <f>(E22)</f>
        <v>1500</v>
      </c>
      <c r="F21" s="17">
        <f>SUM(F22)</f>
        <v>1500</v>
      </c>
      <c r="G21" s="17"/>
    </row>
    <row r="22" spans="1:7" ht="19.5">
      <c r="A22" s="19"/>
      <c r="B22" s="20"/>
      <c r="C22" s="20" t="s">
        <v>41</v>
      </c>
      <c r="D22" s="21" t="s">
        <v>42</v>
      </c>
      <c r="E22" s="22">
        <f t="shared" si="0"/>
        <v>1500</v>
      </c>
      <c r="F22" s="22">
        <v>1500</v>
      </c>
      <c r="G22" s="22">
        <v>0</v>
      </c>
    </row>
    <row r="23" spans="1:7" s="40" customFormat="1" ht="14.25">
      <c r="A23" s="28" t="s">
        <v>118</v>
      </c>
      <c r="B23" s="29"/>
      <c r="C23" s="29"/>
      <c r="D23" s="30" t="s">
        <v>119</v>
      </c>
      <c r="E23" s="31">
        <f>(E24+E26)</f>
        <v>2718727</v>
      </c>
      <c r="F23" s="31">
        <f>(F24+F26)</f>
        <v>2718727</v>
      </c>
      <c r="G23" s="31">
        <f>(G24+G26)</f>
        <v>0</v>
      </c>
    </row>
    <row r="24" spans="1:7" s="18" customFormat="1" ht="18">
      <c r="A24" s="28"/>
      <c r="B24" s="29" t="s">
        <v>120</v>
      </c>
      <c r="C24" s="29"/>
      <c r="D24" s="41" t="s">
        <v>121</v>
      </c>
      <c r="E24" s="31">
        <f>(F24+G24)</f>
        <v>2713223</v>
      </c>
      <c r="F24" s="31">
        <f>SUM(F25)</f>
        <v>2713223</v>
      </c>
      <c r="G24" s="31">
        <f>SUM(G25)</f>
        <v>0</v>
      </c>
    </row>
    <row r="25" spans="1:7" ht="19.5">
      <c r="A25" s="34"/>
      <c r="B25" s="35"/>
      <c r="C25" s="35" t="s">
        <v>41</v>
      </c>
      <c r="D25" s="38" t="s">
        <v>42</v>
      </c>
      <c r="E25" s="37">
        <f>(F25+G25)</f>
        <v>2713223</v>
      </c>
      <c r="F25" s="37">
        <v>2713223</v>
      </c>
      <c r="G25" s="37">
        <v>0</v>
      </c>
    </row>
    <row r="26" spans="1:7" s="18" customFormat="1" ht="18">
      <c r="A26" s="28"/>
      <c r="B26" s="29" t="s">
        <v>123</v>
      </c>
      <c r="C26" s="29"/>
      <c r="D26" s="41" t="s">
        <v>124</v>
      </c>
      <c r="E26" s="31">
        <f>SUM(E27)</f>
        <v>5504</v>
      </c>
      <c r="F26" s="31">
        <f>SUM(F27)</f>
        <v>5504</v>
      </c>
      <c r="G26" s="31">
        <f>SUM(G27)</f>
        <v>0</v>
      </c>
    </row>
    <row r="27" spans="1:7" ht="19.5">
      <c r="A27" s="34"/>
      <c r="B27" s="35"/>
      <c r="C27" s="35" t="s">
        <v>41</v>
      </c>
      <c r="D27" s="38" t="s">
        <v>42</v>
      </c>
      <c r="E27" s="37">
        <f>(F27+G27)</f>
        <v>5504</v>
      </c>
      <c r="F27" s="37">
        <v>5504</v>
      </c>
      <c r="G27" s="37">
        <v>0</v>
      </c>
    </row>
    <row r="28" spans="1:7" s="43" customFormat="1" ht="21.75" customHeight="1">
      <c r="A28" s="319" t="s">
        <v>146</v>
      </c>
      <c r="B28" s="320"/>
      <c r="C28" s="320"/>
      <c r="D28" s="321"/>
      <c r="E28" s="42">
        <f>SUM(E14+E17+E23+E20)</f>
        <v>2803150</v>
      </c>
      <c r="F28" s="42">
        <f>SUM(F14+F17+F23+F20)</f>
        <v>2803150</v>
      </c>
      <c r="G28" s="42">
        <f>SUM(G14+G17+G23)</f>
        <v>0</v>
      </c>
    </row>
    <row r="29" spans="2:6" ht="12.75">
      <c r="B29" s="44"/>
      <c r="C29" s="44"/>
      <c r="D29" s="45"/>
      <c r="E29" s="53"/>
      <c r="F29" s="52"/>
    </row>
    <row r="30" spans="2:6" ht="12.75">
      <c r="B30" s="44"/>
      <c r="C30" s="44"/>
      <c r="D30" s="45"/>
      <c r="E30" s="53"/>
      <c r="F30" s="52"/>
    </row>
    <row r="31" spans="2:6" ht="12.75">
      <c r="B31" s="44"/>
      <c r="C31" s="44"/>
      <c r="D31" s="45"/>
      <c r="E31" s="53"/>
      <c r="F31" s="52"/>
    </row>
    <row r="32" spans="2:6" ht="12.75">
      <c r="B32" s="44"/>
      <c r="C32" s="44"/>
      <c r="D32" s="45"/>
      <c r="E32" s="52"/>
      <c r="F32" s="52"/>
    </row>
    <row r="33" spans="2:6" ht="12.75">
      <c r="B33" s="44"/>
      <c r="C33" s="44"/>
      <c r="D33" s="45"/>
      <c r="E33" s="52"/>
      <c r="F33" s="52"/>
    </row>
    <row r="34" spans="2:6" ht="12.75">
      <c r="B34" s="44"/>
      <c r="C34" s="44"/>
      <c r="D34" s="45"/>
      <c r="E34" s="52"/>
      <c r="F34" s="52"/>
    </row>
    <row r="35" spans="2:6" ht="12.75">
      <c r="B35" s="44"/>
      <c r="C35" s="44"/>
      <c r="D35" s="45"/>
      <c r="E35" s="52"/>
      <c r="F35" s="52"/>
    </row>
    <row r="36" spans="2:6" ht="12.75">
      <c r="B36" s="44"/>
      <c r="C36" s="44"/>
      <c r="D36" s="45"/>
      <c r="E36" s="52"/>
      <c r="F36" s="52"/>
    </row>
    <row r="37" spans="2:6" ht="12.75">
      <c r="B37" s="44"/>
      <c r="C37" s="44"/>
      <c r="D37" s="45"/>
      <c r="E37" s="52"/>
      <c r="F37" s="52"/>
    </row>
    <row r="38" spans="2:6" ht="12.75">
      <c r="B38" s="44"/>
      <c r="C38" s="44"/>
      <c r="D38" s="45"/>
      <c r="E38" s="52"/>
      <c r="F38" s="52"/>
    </row>
    <row r="39" spans="2:6" ht="12.75">
      <c r="B39" s="44"/>
      <c r="C39" s="44"/>
      <c r="D39" s="45"/>
      <c r="E39" s="52"/>
      <c r="F39" s="52"/>
    </row>
    <row r="40" spans="2:6" ht="12.75">
      <c r="B40" s="44"/>
      <c r="C40" s="44"/>
      <c r="D40" s="45"/>
      <c r="E40" s="52"/>
      <c r="F40" s="52"/>
    </row>
    <row r="41" spans="2:6" ht="12.75">
      <c r="B41" s="44"/>
      <c r="C41" s="44"/>
      <c r="D41" s="45"/>
      <c r="E41" s="52"/>
      <c r="F41" s="52"/>
    </row>
    <row r="42" spans="2:6" ht="12.75">
      <c r="B42" s="44"/>
      <c r="C42" s="44"/>
      <c r="D42" s="45"/>
      <c r="E42" s="52"/>
      <c r="F42" s="52"/>
    </row>
    <row r="43" spans="2:6" ht="12.75">
      <c r="B43" s="44"/>
      <c r="C43" s="44"/>
      <c r="D43" s="45"/>
      <c r="E43" s="52"/>
      <c r="F43" s="52"/>
    </row>
    <row r="44" spans="2:6" ht="12.75">
      <c r="B44" s="44"/>
      <c r="C44" s="44"/>
      <c r="D44" s="45"/>
      <c r="E44" s="52"/>
      <c r="F44" s="52"/>
    </row>
    <row r="45" spans="2:6" ht="12.75">
      <c r="B45" s="44"/>
      <c r="C45" s="44"/>
      <c r="D45" s="45"/>
      <c r="E45" s="52"/>
      <c r="F45" s="52"/>
    </row>
    <row r="46" spans="2:6" ht="12.75">
      <c r="B46" s="44"/>
      <c r="C46" s="44"/>
      <c r="D46" s="45"/>
      <c r="E46" s="52"/>
      <c r="F46" s="52"/>
    </row>
    <row r="47" spans="2:6" ht="12.75">
      <c r="B47" s="44"/>
      <c r="C47" s="44"/>
      <c r="D47" s="45"/>
      <c r="E47" s="52"/>
      <c r="F47" s="52"/>
    </row>
    <row r="48" spans="2:6" ht="12.75">
      <c r="B48" s="44"/>
      <c r="C48" s="44"/>
      <c r="D48" s="45"/>
      <c r="E48" s="52"/>
      <c r="F48" s="52"/>
    </row>
    <row r="49" spans="2:6" ht="12.75">
      <c r="B49" s="44"/>
      <c r="C49" s="44"/>
      <c r="D49" s="45"/>
      <c r="E49" s="52"/>
      <c r="F49" s="52"/>
    </row>
    <row r="50" spans="2:6" ht="12.75">
      <c r="B50" s="44"/>
      <c r="C50" s="44"/>
      <c r="D50" s="45"/>
      <c r="E50" s="52"/>
      <c r="F50" s="52"/>
    </row>
    <row r="51" spans="2:6" ht="12.75">
      <c r="B51" s="44"/>
      <c r="C51" s="44"/>
      <c r="D51" s="45"/>
      <c r="E51" s="52"/>
      <c r="F51" s="52"/>
    </row>
    <row r="52" spans="2:6" ht="12.75">
      <c r="B52" s="44"/>
      <c r="C52" s="44"/>
      <c r="D52" s="45"/>
      <c r="E52" s="52"/>
      <c r="F52" s="52"/>
    </row>
    <row r="53" spans="2:6" ht="12.75">
      <c r="B53" s="44"/>
      <c r="C53" s="44"/>
      <c r="D53" s="45"/>
      <c r="E53" s="52"/>
      <c r="F53" s="52"/>
    </row>
    <row r="54" spans="2:6" ht="12.75">
      <c r="B54" s="44"/>
      <c r="C54" s="44"/>
      <c r="D54" s="45"/>
      <c r="E54" s="52"/>
      <c r="F54" s="52"/>
    </row>
    <row r="55" spans="2:6" ht="12.75">
      <c r="B55" s="44"/>
      <c r="C55" s="44"/>
      <c r="D55" s="45"/>
      <c r="E55" s="52"/>
      <c r="F55" s="52"/>
    </row>
    <row r="56" spans="2:6" ht="12.75">
      <c r="B56" s="44"/>
      <c r="C56" s="44"/>
      <c r="D56" s="45"/>
      <c r="E56" s="52"/>
      <c r="F56" s="52"/>
    </row>
    <row r="57" spans="2:6" ht="12.75">
      <c r="B57" s="44"/>
      <c r="C57" s="44"/>
      <c r="D57" s="45"/>
      <c r="E57" s="52"/>
      <c r="F57" s="52"/>
    </row>
    <row r="58" spans="2:6" ht="12.75">
      <c r="B58" s="44"/>
      <c r="C58" s="44"/>
      <c r="D58" s="45"/>
      <c r="E58" s="52"/>
      <c r="F58" s="52"/>
    </row>
  </sheetData>
  <sheetProtection/>
  <mergeCells count="9">
    <mergeCell ref="F10:F12"/>
    <mergeCell ref="A28:D28"/>
    <mergeCell ref="G10:G12"/>
    <mergeCell ref="A8:A12"/>
    <mergeCell ref="B8:B12"/>
    <mergeCell ref="C8:C12"/>
    <mergeCell ref="D8:D12"/>
    <mergeCell ref="E8:E12"/>
    <mergeCell ref="F8:G8"/>
  </mergeCells>
  <printOptions horizontalCentered="1"/>
  <pageMargins left="0.9448818897637796" right="0.3937007874015748" top="0.4724409448818898" bottom="0.7874015748031497" header="0.5118110236220472" footer="0.31496062992125984"/>
  <pageSetup fitToHeight="0" fitToWidth="0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36"/>
  <sheetViews>
    <sheetView showGridLines="0" view="pageLayout" zoomScale="0" zoomScalePageLayoutView="0" workbookViewId="0" topLeftCell="G4">
      <selection activeCell="U15" sqref="U15:V15"/>
    </sheetView>
  </sheetViews>
  <sheetFormatPr defaultColWidth="8.796875" defaultRowHeight="14.25"/>
  <cols>
    <col min="1" max="1" width="1" style="302" customWidth="1"/>
    <col min="2" max="2" width="2.19921875" style="302" customWidth="1"/>
    <col min="3" max="3" width="0.8984375" style="302" customWidth="1"/>
    <col min="4" max="5" width="4.19921875" style="302" customWidth="1"/>
    <col min="6" max="6" width="4.59765625" style="302" customWidth="1"/>
    <col min="7" max="7" width="16.19921875" style="302" customWidth="1"/>
    <col min="8" max="8" width="5.19921875" style="302" customWidth="1"/>
    <col min="9" max="9" width="3.19921875" style="302" customWidth="1"/>
    <col min="10" max="10" width="8.09765625" style="302" customWidth="1"/>
    <col min="11" max="11" width="7.59765625" style="302" customWidth="1"/>
    <col min="12" max="13" width="7.09765625" style="302" customWidth="1"/>
    <col min="14" max="18" width="6.59765625" style="302" customWidth="1"/>
    <col min="19" max="19" width="7.09765625" style="302" customWidth="1"/>
    <col min="20" max="20" width="6.59765625" style="302" customWidth="1"/>
    <col min="21" max="21" width="1.390625" style="302" customWidth="1"/>
    <col min="22" max="22" width="5.69921875" style="302" customWidth="1"/>
    <col min="23" max="23" width="5.09765625" style="302" customWidth="1"/>
    <col min="24" max="24" width="0.40625" style="302" customWidth="1"/>
    <col min="25" max="25" width="1.8984375" style="302" customWidth="1"/>
    <col min="26" max="16384" width="9" style="302" customWidth="1"/>
  </cols>
  <sheetData>
    <row r="1" ht="14.25">
      <c r="V1" s="303" t="s">
        <v>449</v>
      </c>
    </row>
    <row r="2" ht="12.75">
      <c r="V2" s="304" t="s">
        <v>500</v>
      </c>
    </row>
    <row r="3" ht="12.75">
      <c r="V3" s="304" t="s">
        <v>476</v>
      </c>
    </row>
    <row r="4" spans="1:25" ht="10.5" customHeight="1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</row>
    <row r="5" spans="2:25" ht="16.5" customHeight="1">
      <c r="B5" s="337" t="s">
        <v>501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</row>
    <row r="6" spans="1:25" ht="13.5" customHeight="1">
      <c r="A6" s="333"/>
      <c r="B6" s="333"/>
      <c r="C6" s="335"/>
      <c r="D6" s="335"/>
      <c r="E6" s="335"/>
      <c r="F6" s="335"/>
      <c r="G6" s="336"/>
      <c r="H6" s="336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</row>
    <row r="7" spans="2:24" ht="8.25" customHeight="1">
      <c r="B7" s="326" t="s">
        <v>0</v>
      </c>
      <c r="C7" s="326"/>
      <c r="D7" s="326" t="s">
        <v>187</v>
      </c>
      <c r="E7" s="326" t="s">
        <v>2</v>
      </c>
      <c r="F7" s="326" t="s">
        <v>186</v>
      </c>
      <c r="G7" s="326"/>
      <c r="H7" s="326" t="s">
        <v>375</v>
      </c>
      <c r="I7" s="326"/>
      <c r="J7" s="326" t="s">
        <v>185</v>
      </c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</row>
    <row r="8" spans="2:24" ht="11.25" customHeight="1">
      <c r="B8" s="326"/>
      <c r="C8" s="326"/>
      <c r="D8" s="326"/>
      <c r="E8" s="326"/>
      <c r="F8" s="326"/>
      <c r="G8" s="326"/>
      <c r="H8" s="326"/>
      <c r="I8" s="326"/>
      <c r="J8" s="326" t="s">
        <v>184</v>
      </c>
      <c r="K8" s="326" t="s">
        <v>179</v>
      </c>
      <c r="L8" s="326"/>
      <c r="M8" s="326"/>
      <c r="N8" s="326"/>
      <c r="O8" s="326"/>
      <c r="P8" s="326"/>
      <c r="Q8" s="326"/>
      <c r="R8" s="326"/>
      <c r="S8" s="326" t="s">
        <v>183</v>
      </c>
      <c r="T8" s="326" t="s">
        <v>179</v>
      </c>
      <c r="U8" s="326"/>
      <c r="V8" s="326"/>
      <c r="W8" s="326"/>
      <c r="X8" s="326"/>
    </row>
    <row r="9" spans="2:24" ht="2.25" customHeight="1"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 t="s">
        <v>182</v>
      </c>
      <c r="U9" s="326" t="s">
        <v>147</v>
      </c>
      <c r="V9" s="326"/>
      <c r="W9" s="326" t="s">
        <v>181</v>
      </c>
      <c r="X9" s="326"/>
    </row>
    <row r="10" spans="2:24" ht="5.25" customHeight="1">
      <c r="B10" s="326"/>
      <c r="C10" s="326"/>
      <c r="D10" s="326"/>
      <c r="E10" s="326"/>
      <c r="F10" s="326"/>
      <c r="G10" s="326"/>
      <c r="H10" s="326"/>
      <c r="I10" s="326"/>
      <c r="J10" s="326"/>
      <c r="K10" s="326" t="s">
        <v>180</v>
      </c>
      <c r="L10" s="326" t="s">
        <v>179</v>
      </c>
      <c r="M10" s="326"/>
      <c r="N10" s="326" t="s">
        <v>178</v>
      </c>
      <c r="O10" s="326" t="s">
        <v>177</v>
      </c>
      <c r="P10" s="326" t="s">
        <v>176</v>
      </c>
      <c r="Q10" s="326" t="s">
        <v>175</v>
      </c>
      <c r="R10" s="326" t="s">
        <v>174</v>
      </c>
      <c r="S10" s="326"/>
      <c r="T10" s="326"/>
      <c r="U10" s="326"/>
      <c r="V10" s="326"/>
      <c r="W10" s="326"/>
      <c r="X10" s="326"/>
    </row>
    <row r="11" spans="2:24" ht="2.25" customHeight="1"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 t="s">
        <v>173</v>
      </c>
      <c r="V11" s="326"/>
      <c r="W11" s="326"/>
      <c r="X11" s="326"/>
    </row>
    <row r="12" spans="2:24" ht="39.75" customHeight="1"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05" t="s">
        <v>172</v>
      </c>
      <c r="M12" s="305" t="s">
        <v>171</v>
      </c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</row>
    <row r="13" spans="2:24" ht="8.25" customHeight="1">
      <c r="B13" s="332" t="s">
        <v>170</v>
      </c>
      <c r="C13" s="332"/>
      <c r="D13" s="306" t="s">
        <v>169</v>
      </c>
      <c r="E13" s="306" t="s">
        <v>168</v>
      </c>
      <c r="F13" s="332" t="s">
        <v>167</v>
      </c>
      <c r="G13" s="332"/>
      <c r="H13" s="332" t="s">
        <v>166</v>
      </c>
      <c r="I13" s="332"/>
      <c r="J13" s="306" t="s">
        <v>165</v>
      </c>
      <c r="K13" s="306" t="s">
        <v>164</v>
      </c>
      <c r="L13" s="306" t="s">
        <v>163</v>
      </c>
      <c r="M13" s="306" t="s">
        <v>162</v>
      </c>
      <c r="N13" s="306" t="s">
        <v>161</v>
      </c>
      <c r="O13" s="306" t="s">
        <v>160</v>
      </c>
      <c r="P13" s="306" t="s">
        <v>159</v>
      </c>
      <c r="Q13" s="306" t="s">
        <v>158</v>
      </c>
      <c r="R13" s="306" t="s">
        <v>157</v>
      </c>
      <c r="S13" s="306" t="s">
        <v>156</v>
      </c>
      <c r="T13" s="306" t="s">
        <v>155</v>
      </c>
      <c r="U13" s="332" t="s">
        <v>154</v>
      </c>
      <c r="V13" s="332"/>
      <c r="W13" s="332" t="s">
        <v>153</v>
      </c>
      <c r="X13" s="332"/>
    </row>
    <row r="14" spans="2:24" ht="13.5" customHeight="1">
      <c r="B14" s="326" t="s">
        <v>14</v>
      </c>
      <c r="C14" s="326"/>
      <c r="D14" s="305"/>
      <c r="E14" s="305"/>
      <c r="F14" s="327" t="s">
        <v>15</v>
      </c>
      <c r="G14" s="327"/>
      <c r="H14" s="328" t="s">
        <v>502</v>
      </c>
      <c r="I14" s="328"/>
      <c r="J14" s="307" t="s">
        <v>503</v>
      </c>
      <c r="K14" s="307" t="s">
        <v>503</v>
      </c>
      <c r="L14" s="307" t="s">
        <v>376</v>
      </c>
      <c r="M14" s="307" t="s">
        <v>503</v>
      </c>
      <c r="N14" s="307" t="s">
        <v>376</v>
      </c>
      <c r="O14" s="307" t="s">
        <v>376</v>
      </c>
      <c r="P14" s="307" t="s">
        <v>376</v>
      </c>
      <c r="Q14" s="307" t="s">
        <v>376</v>
      </c>
      <c r="R14" s="307" t="s">
        <v>376</v>
      </c>
      <c r="S14" s="307" t="s">
        <v>504</v>
      </c>
      <c r="T14" s="307" t="s">
        <v>504</v>
      </c>
      <c r="U14" s="328" t="s">
        <v>504</v>
      </c>
      <c r="V14" s="328"/>
      <c r="W14" s="328" t="s">
        <v>376</v>
      </c>
      <c r="X14" s="328"/>
    </row>
    <row r="15" spans="2:24" ht="13.5" customHeight="1">
      <c r="B15" s="326"/>
      <c r="C15" s="326"/>
      <c r="D15" s="305" t="s">
        <v>201</v>
      </c>
      <c r="E15" s="305"/>
      <c r="F15" s="327" t="s">
        <v>349</v>
      </c>
      <c r="G15" s="327"/>
      <c r="H15" s="328" t="s">
        <v>504</v>
      </c>
      <c r="I15" s="328"/>
      <c r="J15" s="307" t="s">
        <v>376</v>
      </c>
      <c r="K15" s="307" t="s">
        <v>376</v>
      </c>
      <c r="L15" s="307" t="s">
        <v>376</v>
      </c>
      <c r="M15" s="307" t="s">
        <v>376</v>
      </c>
      <c r="N15" s="307" t="s">
        <v>376</v>
      </c>
      <c r="O15" s="307" t="s">
        <v>376</v>
      </c>
      <c r="P15" s="307" t="s">
        <v>376</v>
      </c>
      <c r="Q15" s="307" t="s">
        <v>376</v>
      </c>
      <c r="R15" s="307" t="s">
        <v>376</v>
      </c>
      <c r="S15" s="307" t="s">
        <v>504</v>
      </c>
      <c r="T15" s="307" t="s">
        <v>504</v>
      </c>
      <c r="U15" s="328" t="s">
        <v>504</v>
      </c>
      <c r="V15" s="328"/>
      <c r="W15" s="328" t="s">
        <v>376</v>
      </c>
      <c r="X15" s="328"/>
    </row>
    <row r="16" spans="2:24" ht="13.5" customHeight="1">
      <c r="B16" s="326"/>
      <c r="C16" s="326"/>
      <c r="D16" s="305" t="s">
        <v>378</v>
      </c>
      <c r="E16" s="305"/>
      <c r="F16" s="327" t="s">
        <v>379</v>
      </c>
      <c r="G16" s="327"/>
      <c r="H16" s="328" t="s">
        <v>505</v>
      </c>
      <c r="I16" s="328"/>
      <c r="J16" s="307" t="s">
        <v>505</v>
      </c>
      <c r="K16" s="307" t="s">
        <v>505</v>
      </c>
      <c r="L16" s="307" t="s">
        <v>376</v>
      </c>
      <c r="M16" s="307" t="s">
        <v>505</v>
      </c>
      <c r="N16" s="307" t="s">
        <v>376</v>
      </c>
      <c r="O16" s="307" t="s">
        <v>376</v>
      </c>
      <c r="P16" s="307" t="s">
        <v>376</v>
      </c>
      <c r="Q16" s="307" t="s">
        <v>376</v>
      </c>
      <c r="R16" s="307" t="s">
        <v>376</v>
      </c>
      <c r="S16" s="307" t="s">
        <v>376</v>
      </c>
      <c r="T16" s="307" t="s">
        <v>376</v>
      </c>
      <c r="U16" s="328" t="s">
        <v>376</v>
      </c>
      <c r="V16" s="328"/>
      <c r="W16" s="328" t="s">
        <v>376</v>
      </c>
      <c r="X16" s="328"/>
    </row>
    <row r="17" spans="2:24" ht="13.5" customHeight="1">
      <c r="B17" s="326"/>
      <c r="C17" s="326"/>
      <c r="D17" s="305" t="s">
        <v>16</v>
      </c>
      <c r="E17" s="305"/>
      <c r="F17" s="327" t="s">
        <v>17</v>
      </c>
      <c r="G17" s="327"/>
      <c r="H17" s="328" t="s">
        <v>506</v>
      </c>
      <c r="I17" s="328"/>
      <c r="J17" s="307" t="s">
        <v>506</v>
      </c>
      <c r="K17" s="307" t="s">
        <v>506</v>
      </c>
      <c r="L17" s="307" t="s">
        <v>376</v>
      </c>
      <c r="M17" s="307" t="s">
        <v>506</v>
      </c>
      <c r="N17" s="307" t="s">
        <v>376</v>
      </c>
      <c r="O17" s="307" t="s">
        <v>376</v>
      </c>
      <c r="P17" s="307" t="s">
        <v>376</v>
      </c>
      <c r="Q17" s="307" t="s">
        <v>376</v>
      </c>
      <c r="R17" s="307" t="s">
        <v>376</v>
      </c>
      <c r="S17" s="307" t="s">
        <v>376</v>
      </c>
      <c r="T17" s="307" t="s">
        <v>376</v>
      </c>
      <c r="U17" s="328" t="s">
        <v>376</v>
      </c>
      <c r="V17" s="328"/>
      <c r="W17" s="328" t="s">
        <v>376</v>
      </c>
      <c r="X17" s="328"/>
    </row>
    <row r="18" spans="2:24" ht="17.25" customHeight="1">
      <c r="B18" s="326" t="s">
        <v>380</v>
      </c>
      <c r="C18" s="326"/>
      <c r="D18" s="305"/>
      <c r="E18" s="305"/>
      <c r="F18" s="327" t="s">
        <v>381</v>
      </c>
      <c r="G18" s="327"/>
      <c r="H18" s="328" t="s">
        <v>382</v>
      </c>
      <c r="I18" s="328"/>
      <c r="J18" s="307" t="s">
        <v>382</v>
      </c>
      <c r="K18" s="307" t="s">
        <v>376</v>
      </c>
      <c r="L18" s="307" t="s">
        <v>376</v>
      </c>
      <c r="M18" s="307" t="s">
        <v>376</v>
      </c>
      <c r="N18" s="307" t="s">
        <v>382</v>
      </c>
      <c r="O18" s="307" t="s">
        <v>376</v>
      </c>
      <c r="P18" s="307" t="s">
        <v>376</v>
      </c>
      <c r="Q18" s="307" t="s">
        <v>376</v>
      </c>
      <c r="R18" s="307" t="s">
        <v>376</v>
      </c>
      <c r="S18" s="307" t="s">
        <v>376</v>
      </c>
      <c r="T18" s="307" t="s">
        <v>376</v>
      </c>
      <c r="U18" s="328" t="s">
        <v>376</v>
      </c>
      <c r="V18" s="328"/>
      <c r="W18" s="328" t="s">
        <v>376</v>
      </c>
      <c r="X18" s="328"/>
    </row>
    <row r="19" spans="2:24" ht="13.5" customHeight="1">
      <c r="B19" s="326"/>
      <c r="C19" s="326"/>
      <c r="D19" s="305" t="s">
        <v>383</v>
      </c>
      <c r="E19" s="305"/>
      <c r="F19" s="327" t="s">
        <v>384</v>
      </c>
      <c r="G19" s="327"/>
      <c r="H19" s="328" t="s">
        <v>382</v>
      </c>
      <c r="I19" s="328"/>
      <c r="J19" s="307" t="s">
        <v>382</v>
      </c>
      <c r="K19" s="307" t="s">
        <v>376</v>
      </c>
      <c r="L19" s="307" t="s">
        <v>376</v>
      </c>
      <c r="M19" s="307" t="s">
        <v>376</v>
      </c>
      <c r="N19" s="307" t="s">
        <v>382</v>
      </c>
      <c r="O19" s="307" t="s">
        <v>376</v>
      </c>
      <c r="P19" s="307" t="s">
        <v>376</v>
      </c>
      <c r="Q19" s="307" t="s">
        <v>376</v>
      </c>
      <c r="R19" s="307" t="s">
        <v>376</v>
      </c>
      <c r="S19" s="307" t="s">
        <v>376</v>
      </c>
      <c r="T19" s="307" t="s">
        <v>376</v>
      </c>
      <c r="U19" s="328" t="s">
        <v>376</v>
      </c>
      <c r="V19" s="328"/>
      <c r="W19" s="328" t="s">
        <v>376</v>
      </c>
      <c r="X19" s="328"/>
    </row>
    <row r="20" spans="2:24" ht="13.5" customHeight="1">
      <c r="B20" s="326" t="s">
        <v>385</v>
      </c>
      <c r="C20" s="326"/>
      <c r="D20" s="305"/>
      <c r="E20" s="305"/>
      <c r="F20" s="327" t="s">
        <v>386</v>
      </c>
      <c r="G20" s="327"/>
      <c r="H20" s="328" t="s">
        <v>387</v>
      </c>
      <c r="I20" s="328"/>
      <c r="J20" s="307" t="s">
        <v>387</v>
      </c>
      <c r="K20" s="307" t="s">
        <v>387</v>
      </c>
      <c r="L20" s="307" t="s">
        <v>387</v>
      </c>
      <c r="M20" s="307" t="s">
        <v>376</v>
      </c>
      <c r="N20" s="307" t="s">
        <v>376</v>
      </c>
      <c r="O20" s="307" t="s">
        <v>376</v>
      </c>
      <c r="P20" s="307" t="s">
        <v>376</v>
      </c>
      <c r="Q20" s="307" t="s">
        <v>376</v>
      </c>
      <c r="R20" s="307" t="s">
        <v>376</v>
      </c>
      <c r="S20" s="307" t="s">
        <v>376</v>
      </c>
      <c r="T20" s="307" t="s">
        <v>376</v>
      </c>
      <c r="U20" s="328" t="s">
        <v>376</v>
      </c>
      <c r="V20" s="328"/>
      <c r="W20" s="328" t="s">
        <v>376</v>
      </c>
      <c r="X20" s="328"/>
    </row>
    <row r="21" spans="2:24" ht="13.5" customHeight="1">
      <c r="B21" s="326"/>
      <c r="C21" s="326"/>
      <c r="D21" s="305" t="s">
        <v>388</v>
      </c>
      <c r="E21" s="305"/>
      <c r="F21" s="327" t="s">
        <v>17</v>
      </c>
      <c r="G21" s="327"/>
      <c r="H21" s="328" t="s">
        <v>387</v>
      </c>
      <c r="I21" s="328"/>
      <c r="J21" s="307" t="s">
        <v>387</v>
      </c>
      <c r="K21" s="307" t="s">
        <v>387</v>
      </c>
      <c r="L21" s="307" t="s">
        <v>387</v>
      </c>
      <c r="M21" s="307" t="s">
        <v>376</v>
      </c>
      <c r="N21" s="307" t="s">
        <v>376</v>
      </c>
      <c r="O21" s="307" t="s">
        <v>376</v>
      </c>
      <c r="P21" s="307" t="s">
        <v>376</v>
      </c>
      <c r="Q21" s="307" t="s">
        <v>376</v>
      </c>
      <c r="R21" s="307" t="s">
        <v>376</v>
      </c>
      <c r="S21" s="307" t="s">
        <v>376</v>
      </c>
      <c r="T21" s="307" t="s">
        <v>376</v>
      </c>
      <c r="U21" s="328" t="s">
        <v>376</v>
      </c>
      <c r="V21" s="328"/>
      <c r="W21" s="328" t="s">
        <v>376</v>
      </c>
      <c r="X21" s="328"/>
    </row>
    <row r="22" spans="2:24" ht="13.5" customHeight="1">
      <c r="B22" s="326" t="s">
        <v>26</v>
      </c>
      <c r="C22" s="326"/>
      <c r="D22" s="305"/>
      <c r="E22" s="305"/>
      <c r="F22" s="327" t="s">
        <v>389</v>
      </c>
      <c r="G22" s="327"/>
      <c r="H22" s="328" t="s">
        <v>507</v>
      </c>
      <c r="I22" s="328"/>
      <c r="J22" s="307" t="s">
        <v>508</v>
      </c>
      <c r="K22" s="307" t="s">
        <v>508</v>
      </c>
      <c r="L22" s="307" t="s">
        <v>392</v>
      </c>
      <c r="M22" s="307" t="s">
        <v>509</v>
      </c>
      <c r="N22" s="307" t="s">
        <v>376</v>
      </c>
      <c r="O22" s="307" t="s">
        <v>376</v>
      </c>
      <c r="P22" s="307" t="s">
        <v>376</v>
      </c>
      <c r="Q22" s="307" t="s">
        <v>376</v>
      </c>
      <c r="R22" s="307" t="s">
        <v>376</v>
      </c>
      <c r="S22" s="307" t="s">
        <v>467</v>
      </c>
      <c r="T22" s="307" t="s">
        <v>467</v>
      </c>
      <c r="U22" s="328" t="s">
        <v>376</v>
      </c>
      <c r="V22" s="328"/>
      <c r="W22" s="328" t="s">
        <v>376</v>
      </c>
      <c r="X22" s="328"/>
    </row>
    <row r="23" spans="2:24" ht="13.5" customHeight="1">
      <c r="B23" s="326"/>
      <c r="C23" s="326"/>
      <c r="D23" s="305" t="s">
        <v>27</v>
      </c>
      <c r="E23" s="305"/>
      <c r="F23" s="327" t="s">
        <v>28</v>
      </c>
      <c r="G23" s="327"/>
      <c r="H23" s="328" t="s">
        <v>507</v>
      </c>
      <c r="I23" s="328"/>
      <c r="J23" s="307" t="s">
        <v>508</v>
      </c>
      <c r="K23" s="307" t="s">
        <v>508</v>
      </c>
      <c r="L23" s="307" t="s">
        <v>392</v>
      </c>
      <c r="M23" s="307" t="s">
        <v>509</v>
      </c>
      <c r="N23" s="307" t="s">
        <v>376</v>
      </c>
      <c r="O23" s="307" t="s">
        <v>376</v>
      </c>
      <c r="P23" s="307" t="s">
        <v>376</v>
      </c>
      <c r="Q23" s="307" t="s">
        <v>376</v>
      </c>
      <c r="R23" s="307" t="s">
        <v>376</v>
      </c>
      <c r="S23" s="307" t="s">
        <v>467</v>
      </c>
      <c r="T23" s="307" t="s">
        <v>467</v>
      </c>
      <c r="U23" s="328" t="s">
        <v>376</v>
      </c>
      <c r="V23" s="328"/>
      <c r="W23" s="328" t="s">
        <v>376</v>
      </c>
      <c r="X23" s="328"/>
    </row>
    <row r="24" spans="2:24" ht="13.5" customHeight="1">
      <c r="B24" s="326" t="s">
        <v>29</v>
      </c>
      <c r="C24" s="326"/>
      <c r="D24" s="305"/>
      <c r="E24" s="305"/>
      <c r="F24" s="327" t="s">
        <v>30</v>
      </c>
      <c r="G24" s="327"/>
      <c r="H24" s="328" t="s">
        <v>510</v>
      </c>
      <c r="I24" s="328"/>
      <c r="J24" s="307" t="s">
        <v>510</v>
      </c>
      <c r="K24" s="307" t="s">
        <v>510</v>
      </c>
      <c r="L24" s="307" t="s">
        <v>395</v>
      </c>
      <c r="M24" s="307" t="s">
        <v>511</v>
      </c>
      <c r="N24" s="307" t="s">
        <v>376</v>
      </c>
      <c r="O24" s="307" t="s">
        <v>376</v>
      </c>
      <c r="P24" s="307" t="s">
        <v>376</v>
      </c>
      <c r="Q24" s="307" t="s">
        <v>376</v>
      </c>
      <c r="R24" s="307" t="s">
        <v>376</v>
      </c>
      <c r="S24" s="307" t="s">
        <v>376</v>
      </c>
      <c r="T24" s="307" t="s">
        <v>376</v>
      </c>
      <c r="U24" s="328" t="s">
        <v>376</v>
      </c>
      <c r="V24" s="328"/>
      <c r="W24" s="328" t="s">
        <v>376</v>
      </c>
      <c r="X24" s="328"/>
    </row>
    <row r="25" spans="2:24" ht="13.5" customHeight="1">
      <c r="B25" s="326"/>
      <c r="C25" s="326"/>
      <c r="D25" s="305" t="s">
        <v>31</v>
      </c>
      <c r="E25" s="305"/>
      <c r="F25" s="327" t="s">
        <v>32</v>
      </c>
      <c r="G25" s="327"/>
      <c r="H25" s="328" t="s">
        <v>510</v>
      </c>
      <c r="I25" s="328"/>
      <c r="J25" s="307" t="s">
        <v>510</v>
      </c>
      <c r="K25" s="307" t="s">
        <v>510</v>
      </c>
      <c r="L25" s="307" t="s">
        <v>395</v>
      </c>
      <c r="M25" s="307" t="s">
        <v>511</v>
      </c>
      <c r="N25" s="307" t="s">
        <v>376</v>
      </c>
      <c r="O25" s="307" t="s">
        <v>376</v>
      </c>
      <c r="P25" s="307" t="s">
        <v>376</v>
      </c>
      <c r="Q25" s="307" t="s">
        <v>376</v>
      </c>
      <c r="R25" s="307" t="s">
        <v>376</v>
      </c>
      <c r="S25" s="307" t="s">
        <v>376</v>
      </c>
      <c r="T25" s="307" t="s">
        <v>376</v>
      </c>
      <c r="U25" s="328" t="s">
        <v>376</v>
      </c>
      <c r="V25" s="328"/>
      <c r="W25" s="328" t="s">
        <v>376</v>
      </c>
      <c r="X25" s="328"/>
    </row>
    <row r="26" spans="2:24" ht="13.5" customHeight="1">
      <c r="B26" s="326" t="s">
        <v>393</v>
      </c>
      <c r="C26" s="326"/>
      <c r="D26" s="305"/>
      <c r="E26" s="305"/>
      <c r="F26" s="327" t="s">
        <v>394</v>
      </c>
      <c r="G26" s="327"/>
      <c r="H26" s="328" t="s">
        <v>390</v>
      </c>
      <c r="I26" s="328"/>
      <c r="J26" s="307" t="s">
        <v>390</v>
      </c>
      <c r="K26" s="307" t="s">
        <v>390</v>
      </c>
      <c r="L26" s="307" t="s">
        <v>405</v>
      </c>
      <c r="M26" s="307" t="s">
        <v>512</v>
      </c>
      <c r="N26" s="307" t="s">
        <v>376</v>
      </c>
      <c r="O26" s="307" t="s">
        <v>376</v>
      </c>
      <c r="P26" s="307" t="s">
        <v>376</v>
      </c>
      <c r="Q26" s="307" t="s">
        <v>376</v>
      </c>
      <c r="R26" s="307" t="s">
        <v>376</v>
      </c>
      <c r="S26" s="307" t="s">
        <v>376</v>
      </c>
      <c r="T26" s="307" t="s">
        <v>376</v>
      </c>
      <c r="U26" s="328" t="s">
        <v>376</v>
      </c>
      <c r="V26" s="328"/>
      <c r="W26" s="328" t="s">
        <v>376</v>
      </c>
      <c r="X26" s="328"/>
    </row>
    <row r="27" spans="2:24" ht="13.5" customHeight="1">
      <c r="B27" s="326"/>
      <c r="C27" s="326"/>
      <c r="D27" s="305" t="s">
        <v>396</v>
      </c>
      <c r="E27" s="305"/>
      <c r="F27" s="327" t="s">
        <v>397</v>
      </c>
      <c r="G27" s="327"/>
      <c r="H27" s="328" t="s">
        <v>390</v>
      </c>
      <c r="I27" s="328"/>
      <c r="J27" s="307" t="s">
        <v>390</v>
      </c>
      <c r="K27" s="307" t="s">
        <v>390</v>
      </c>
      <c r="L27" s="307" t="s">
        <v>405</v>
      </c>
      <c r="M27" s="307" t="s">
        <v>512</v>
      </c>
      <c r="N27" s="307" t="s">
        <v>376</v>
      </c>
      <c r="O27" s="307" t="s">
        <v>376</v>
      </c>
      <c r="P27" s="307" t="s">
        <v>376</v>
      </c>
      <c r="Q27" s="307" t="s">
        <v>376</v>
      </c>
      <c r="R27" s="307" t="s">
        <v>376</v>
      </c>
      <c r="S27" s="307" t="s">
        <v>376</v>
      </c>
      <c r="T27" s="307" t="s">
        <v>376</v>
      </c>
      <c r="U27" s="328" t="s">
        <v>376</v>
      </c>
      <c r="V27" s="328"/>
      <c r="W27" s="328" t="s">
        <v>376</v>
      </c>
      <c r="X27" s="328"/>
    </row>
    <row r="28" spans="2:24" ht="13.5" customHeight="1">
      <c r="B28" s="326" t="s">
        <v>37</v>
      </c>
      <c r="C28" s="326"/>
      <c r="D28" s="305"/>
      <c r="E28" s="305"/>
      <c r="F28" s="327" t="s">
        <v>38</v>
      </c>
      <c r="G28" s="327"/>
      <c r="H28" s="328" t="s">
        <v>513</v>
      </c>
      <c r="I28" s="328"/>
      <c r="J28" s="307" t="s">
        <v>513</v>
      </c>
      <c r="K28" s="307" t="s">
        <v>514</v>
      </c>
      <c r="L28" s="307" t="s">
        <v>515</v>
      </c>
      <c r="M28" s="307" t="s">
        <v>516</v>
      </c>
      <c r="N28" s="307" t="s">
        <v>392</v>
      </c>
      <c r="O28" s="307" t="s">
        <v>517</v>
      </c>
      <c r="P28" s="307" t="s">
        <v>376</v>
      </c>
      <c r="Q28" s="307" t="s">
        <v>376</v>
      </c>
      <c r="R28" s="307" t="s">
        <v>376</v>
      </c>
      <c r="S28" s="307" t="s">
        <v>376</v>
      </c>
      <c r="T28" s="307" t="s">
        <v>376</v>
      </c>
      <c r="U28" s="328" t="s">
        <v>376</v>
      </c>
      <c r="V28" s="328"/>
      <c r="W28" s="328" t="s">
        <v>376</v>
      </c>
      <c r="X28" s="328"/>
    </row>
    <row r="29" spans="2:24" ht="13.5" customHeight="1">
      <c r="B29" s="326"/>
      <c r="C29" s="326"/>
      <c r="D29" s="305" t="s">
        <v>39</v>
      </c>
      <c r="E29" s="305"/>
      <c r="F29" s="327" t="s">
        <v>40</v>
      </c>
      <c r="G29" s="327"/>
      <c r="H29" s="328" t="s">
        <v>518</v>
      </c>
      <c r="I29" s="328"/>
      <c r="J29" s="307" t="s">
        <v>518</v>
      </c>
      <c r="K29" s="307" t="s">
        <v>518</v>
      </c>
      <c r="L29" s="307" t="s">
        <v>519</v>
      </c>
      <c r="M29" s="307" t="s">
        <v>398</v>
      </c>
      <c r="N29" s="307" t="s">
        <v>376</v>
      </c>
      <c r="O29" s="307" t="s">
        <v>376</v>
      </c>
      <c r="P29" s="307" t="s">
        <v>376</v>
      </c>
      <c r="Q29" s="307" t="s">
        <v>376</v>
      </c>
      <c r="R29" s="307" t="s">
        <v>376</v>
      </c>
      <c r="S29" s="307" t="s">
        <v>376</v>
      </c>
      <c r="T29" s="307" t="s">
        <v>376</v>
      </c>
      <c r="U29" s="328" t="s">
        <v>376</v>
      </c>
      <c r="V29" s="328"/>
      <c r="W29" s="328" t="s">
        <v>376</v>
      </c>
      <c r="X29" s="328"/>
    </row>
    <row r="30" spans="2:24" ht="13.5" customHeight="1">
      <c r="B30" s="326"/>
      <c r="C30" s="326"/>
      <c r="D30" s="305" t="s">
        <v>399</v>
      </c>
      <c r="E30" s="305"/>
      <c r="F30" s="327" t="s">
        <v>400</v>
      </c>
      <c r="G30" s="327"/>
      <c r="H30" s="328" t="s">
        <v>520</v>
      </c>
      <c r="I30" s="328"/>
      <c r="J30" s="307" t="s">
        <v>520</v>
      </c>
      <c r="K30" s="307" t="s">
        <v>402</v>
      </c>
      <c r="L30" s="307" t="s">
        <v>376</v>
      </c>
      <c r="M30" s="307" t="s">
        <v>402</v>
      </c>
      <c r="N30" s="307" t="s">
        <v>376</v>
      </c>
      <c r="O30" s="307" t="s">
        <v>521</v>
      </c>
      <c r="P30" s="307" t="s">
        <v>376</v>
      </c>
      <c r="Q30" s="307" t="s">
        <v>376</v>
      </c>
      <c r="R30" s="307" t="s">
        <v>376</v>
      </c>
      <c r="S30" s="307" t="s">
        <v>376</v>
      </c>
      <c r="T30" s="307" t="s">
        <v>376</v>
      </c>
      <c r="U30" s="328" t="s">
        <v>376</v>
      </c>
      <c r="V30" s="328"/>
      <c r="W30" s="328" t="s">
        <v>376</v>
      </c>
      <c r="X30" s="328"/>
    </row>
    <row r="31" spans="2:24" ht="13.5" customHeight="1">
      <c r="B31" s="326"/>
      <c r="C31" s="326"/>
      <c r="D31" s="305" t="s">
        <v>403</v>
      </c>
      <c r="E31" s="305"/>
      <c r="F31" s="327" t="s">
        <v>404</v>
      </c>
      <c r="G31" s="327"/>
      <c r="H31" s="328" t="s">
        <v>522</v>
      </c>
      <c r="I31" s="328"/>
      <c r="J31" s="307" t="s">
        <v>522</v>
      </c>
      <c r="K31" s="307" t="s">
        <v>523</v>
      </c>
      <c r="L31" s="307" t="s">
        <v>524</v>
      </c>
      <c r="M31" s="307" t="s">
        <v>525</v>
      </c>
      <c r="N31" s="307" t="s">
        <v>376</v>
      </c>
      <c r="O31" s="307" t="s">
        <v>405</v>
      </c>
      <c r="P31" s="307" t="s">
        <v>376</v>
      </c>
      <c r="Q31" s="307" t="s">
        <v>376</v>
      </c>
      <c r="R31" s="307" t="s">
        <v>376</v>
      </c>
      <c r="S31" s="307" t="s">
        <v>376</v>
      </c>
      <c r="T31" s="307" t="s">
        <v>376</v>
      </c>
      <c r="U31" s="328" t="s">
        <v>376</v>
      </c>
      <c r="V31" s="328"/>
      <c r="W31" s="328" t="s">
        <v>376</v>
      </c>
      <c r="X31" s="328"/>
    </row>
    <row r="32" spans="2:24" ht="13.5" customHeight="1">
      <c r="B32" s="326"/>
      <c r="C32" s="326"/>
      <c r="D32" s="305" t="s">
        <v>406</v>
      </c>
      <c r="E32" s="305"/>
      <c r="F32" s="327" t="s">
        <v>407</v>
      </c>
      <c r="G32" s="327"/>
      <c r="H32" s="328" t="s">
        <v>512</v>
      </c>
      <c r="I32" s="328"/>
      <c r="J32" s="307" t="s">
        <v>512</v>
      </c>
      <c r="K32" s="307" t="s">
        <v>512</v>
      </c>
      <c r="L32" s="307" t="s">
        <v>376</v>
      </c>
      <c r="M32" s="307" t="s">
        <v>512</v>
      </c>
      <c r="N32" s="307" t="s">
        <v>376</v>
      </c>
      <c r="O32" s="307" t="s">
        <v>376</v>
      </c>
      <c r="P32" s="307" t="s">
        <v>376</v>
      </c>
      <c r="Q32" s="307" t="s">
        <v>376</v>
      </c>
      <c r="R32" s="307" t="s">
        <v>376</v>
      </c>
      <c r="S32" s="307" t="s">
        <v>376</v>
      </c>
      <c r="T32" s="307" t="s">
        <v>376</v>
      </c>
      <c r="U32" s="328" t="s">
        <v>376</v>
      </c>
      <c r="V32" s="328"/>
      <c r="W32" s="328" t="s">
        <v>376</v>
      </c>
      <c r="X32" s="328"/>
    </row>
    <row r="33" spans="2:24" ht="13.5" customHeight="1">
      <c r="B33" s="326"/>
      <c r="C33" s="326"/>
      <c r="D33" s="305" t="s">
        <v>408</v>
      </c>
      <c r="E33" s="305"/>
      <c r="F33" s="327" t="s">
        <v>17</v>
      </c>
      <c r="G33" s="327"/>
      <c r="H33" s="328" t="s">
        <v>442</v>
      </c>
      <c r="I33" s="328"/>
      <c r="J33" s="307" t="s">
        <v>442</v>
      </c>
      <c r="K33" s="307" t="s">
        <v>418</v>
      </c>
      <c r="L33" s="307" t="s">
        <v>376</v>
      </c>
      <c r="M33" s="307" t="s">
        <v>418</v>
      </c>
      <c r="N33" s="307" t="s">
        <v>392</v>
      </c>
      <c r="O33" s="307" t="s">
        <v>376</v>
      </c>
      <c r="P33" s="307" t="s">
        <v>376</v>
      </c>
      <c r="Q33" s="307" t="s">
        <v>376</v>
      </c>
      <c r="R33" s="307" t="s">
        <v>376</v>
      </c>
      <c r="S33" s="307" t="s">
        <v>376</v>
      </c>
      <c r="T33" s="307" t="s">
        <v>376</v>
      </c>
      <c r="U33" s="328" t="s">
        <v>376</v>
      </c>
      <c r="V33" s="328"/>
      <c r="W33" s="328" t="s">
        <v>376</v>
      </c>
      <c r="X33" s="328"/>
    </row>
    <row r="34" spans="2:24" ht="17.25" customHeight="1">
      <c r="B34" s="326" t="s">
        <v>46</v>
      </c>
      <c r="C34" s="326"/>
      <c r="D34" s="305"/>
      <c r="E34" s="305"/>
      <c r="F34" s="327" t="s">
        <v>47</v>
      </c>
      <c r="G34" s="327"/>
      <c r="H34" s="328" t="s">
        <v>526</v>
      </c>
      <c r="I34" s="328"/>
      <c r="J34" s="307" t="s">
        <v>526</v>
      </c>
      <c r="K34" s="307" t="s">
        <v>526</v>
      </c>
      <c r="L34" s="307" t="s">
        <v>376</v>
      </c>
      <c r="M34" s="307" t="s">
        <v>526</v>
      </c>
      <c r="N34" s="307" t="s">
        <v>376</v>
      </c>
      <c r="O34" s="307" t="s">
        <v>376</v>
      </c>
      <c r="P34" s="307" t="s">
        <v>376</v>
      </c>
      <c r="Q34" s="307" t="s">
        <v>376</v>
      </c>
      <c r="R34" s="307" t="s">
        <v>376</v>
      </c>
      <c r="S34" s="307" t="s">
        <v>376</v>
      </c>
      <c r="T34" s="307" t="s">
        <v>376</v>
      </c>
      <c r="U34" s="328" t="s">
        <v>376</v>
      </c>
      <c r="V34" s="328"/>
      <c r="W34" s="328" t="s">
        <v>376</v>
      </c>
      <c r="X34" s="328"/>
    </row>
    <row r="35" spans="2:24" ht="17.25" customHeight="1">
      <c r="B35" s="326"/>
      <c r="C35" s="326"/>
      <c r="D35" s="305" t="s">
        <v>48</v>
      </c>
      <c r="E35" s="305"/>
      <c r="F35" s="327" t="s">
        <v>49</v>
      </c>
      <c r="G35" s="327"/>
      <c r="H35" s="328" t="s">
        <v>526</v>
      </c>
      <c r="I35" s="328"/>
      <c r="J35" s="307" t="s">
        <v>526</v>
      </c>
      <c r="K35" s="307" t="s">
        <v>526</v>
      </c>
      <c r="L35" s="307" t="s">
        <v>376</v>
      </c>
      <c r="M35" s="307" t="s">
        <v>526</v>
      </c>
      <c r="N35" s="307" t="s">
        <v>376</v>
      </c>
      <c r="O35" s="307" t="s">
        <v>376</v>
      </c>
      <c r="P35" s="307" t="s">
        <v>376</v>
      </c>
      <c r="Q35" s="307" t="s">
        <v>376</v>
      </c>
      <c r="R35" s="307" t="s">
        <v>376</v>
      </c>
      <c r="S35" s="307" t="s">
        <v>376</v>
      </c>
      <c r="T35" s="307" t="s">
        <v>376</v>
      </c>
      <c r="U35" s="328" t="s">
        <v>376</v>
      </c>
      <c r="V35" s="328"/>
      <c r="W35" s="328" t="s">
        <v>376</v>
      </c>
      <c r="X35" s="328"/>
    </row>
    <row r="36" spans="2:24" ht="17.25" customHeight="1">
      <c r="B36" s="326" t="s">
        <v>50</v>
      </c>
      <c r="C36" s="326"/>
      <c r="D36" s="305"/>
      <c r="E36" s="305"/>
      <c r="F36" s="327" t="s">
        <v>51</v>
      </c>
      <c r="G36" s="327"/>
      <c r="H36" s="328" t="s">
        <v>527</v>
      </c>
      <c r="I36" s="328"/>
      <c r="J36" s="307" t="s">
        <v>527</v>
      </c>
      <c r="K36" s="307" t="s">
        <v>528</v>
      </c>
      <c r="L36" s="307" t="s">
        <v>529</v>
      </c>
      <c r="M36" s="307" t="s">
        <v>530</v>
      </c>
      <c r="N36" s="307" t="s">
        <v>376</v>
      </c>
      <c r="O36" s="307" t="s">
        <v>405</v>
      </c>
      <c r="P36" s="307" t="s">
        <v>376</v>
      </c>
      <c r="Q36" s="307" t="s">
        <v>376</v>
      </c>
      <c r="R36" s="307" t="s">
        <v>376</v>
      </c>
      <c r="S36" s="307" t="s">
        <v>376</v>
      </c>
      <c r="T36" s="307" t="s">
        <v>376</v>
      </c>
      <c r="U36" s="328" t="s">
        <v>376</v>
      </c>
      <c r="V36" s="328"/>
      <c r="W36" s="328" t="s">
        <v>376</v>
      </c>
      <c r="X36" s="328"/>
    </row>
    <row r="37" spans="2:24" ht="13.5" customHeight="1">
      <c r="B37" s="326"/>
      <c r="C37" s="326"/>
      <c r="D37" s="305" t="s">
        <v>409</v>
      </c>
      <c r="E37" s="305"/>
      <c r="F37" s="327" t="s">
        <v>410</v>
      </c>
      <c r="G37" s="327"/>
      <c r="H37" s="328" t="s">
        <v>531</v>
      </c>
      <c r="I37" s="328"/>
      <c r="J37" s="307" t="s">
        <v>531</v>
      </c>
      <c r="K37" s="307" t="s">
        <v>411</v>
      </c>
      <c r="L37" s="307" t="s">
        <v>529</v>
      </c>
      <c r="M37" s="307" t="s">
        <v>532</v>
      </c>
      <c r="N37" s="307" t="s">
        <v>376</v>
      </c>
      <c r="O37" s="307" t="s">
        <v>405</v>
      </c>
      <c r="P37" s="307" t="s">
        <v>376</v>
      </c>
      <c r="Q37" s="307" t="s">
        <v>376</v>
      </c>
      <c r="R37" s="307" t="s">
        <v>376</v>
      </c>
      <c r="S37" s="307" t="s">
        <v>376</v>
      </c>
      <c r="T37" s="307" t="s">
        <v>376</v>
      </c>
      <c r="U37" s="328" t="s">
        <v>376</v>
      </c>
      <c r="V37" s="328"/>
      <c r="W37" s="328" t="s">
        <v>376</v>
      </c>
      <c r="X37" s="328"/>
    </row>
    <row r="38" spans="2:24" ht="13.5" customHeight="1">
      <c r="B38" s="326"/>
      <c r="C38" s="326"/>
      <c r="D38" s="305" t="s">
        <v>52</v>
      </c>
      <c r="E38" s="305"/>
      <c r="F38" s="327" t="s">
        <v>53</v>
      </c>
      <c r="G38" s="327"/>
      <c r="H38" s="328" t="s">
        <v>533</v>
      </c>
      <c r="I38" s="328"/>
      <c r="J38" s="307" t="s">
        <v>533</v>
      </c>
      <c r="K38" s="307" t="s">
        <v>533</v>
      </c>
      <c r="L38" s="307" t="s">
        <v>376</v>
      </c>
      <c r="M38" s="307" t="s">
        <v>533</v>
      </c>
      <c r="N38" s="307" t="s">
        <v>376</v>
      </c>
      <c r="O38" s="307" t="s">
        <v>376</v>
      </c>
      <c r="P38" s="307" t="s">
        <v>376</v>
      </c>
      <c r="Q38" s="307" t="s">
        <v>376</v>
      </c>
      <c r="R38" s="307" t="s">
        <v>376</v>
      </c>
      <c r="S38" s="307" t="s">
        <v>376</v>
      </c>
      <c r="T38" s="307" t="s">
        <v>376</v>
      </c>
      <c r="U38" s="328" t="s">
        <v>376</v>
      </c>
      <c r="V38" s="328"/>
      <c r="W38" s="328" t="s">
        <v>376</v>
      </c>
      <c r="X38" s="328"/>
    </row>
    <row r="39" spans="2:24" ht="13.5" customHeight="1">
      <c r="B39" s="326"/>
      <c r="C39" s="326"/>
      <c r="D39" s="305" t="s">
        <v>412</v>
      </c>
      <c r="E39" s="305"/>
      <c r="F39" s="327" t="s">
        <v>413</v>
      </c>
      <c r="G39" s="327"/>
      <c r="H39" s="328" t="s">
        <v>418</v>
      </c>
      <c r="I39" s="328"/>
      <c r="J39" s="307" t="s">
        <v>418</v>
      </c>
      <c r="K39" s="307" t="s">
        <v>418</v>
      </c>
      <c r="L39" s="307" t="s">
        <v>376</v>
      </c>
      <c r="M39" s="307" t="s">
        <v>418</v>
      </c>
      <c r="N39" s="307" t="s">
        <v>376</v>
      </c>
      <c r="O39" s="307" t="s">
        <v>376</v>
      </c>
      <c r="P39" s="307" t="s">
        <v>376</v>
      </c>
      <c r="Q39" s="307" t="s">
        <v>376</v>
      </c>
      <c r="R39" s="307" t="s">
        <v>376</v>
      </c>
      <c r="S39" s="307" t="s">
        <v>376</v>
      </c>
      <c r="T39" s="307" t="s">
        <v>376</v>
      </c>
      <c r="U39" s="328" t="s">
        <v>376</v>
      </c>
      <c r="V39" s="328"/>
      <c r="W39" s="328" t="s">
        <v>376</v>
      </c>
      <c r="X39" s="328"/>
    </row>
    <row r="40" spans="1:25" ht="5.25" customHeight="1">
      <c r="A40" s="333"/>
      <c r="B40" s="333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333"/>
    </row>
    <row r="41" spans="1:25" ht="2.25" customHeight="1">
      <c r="A41" s="333"/>
      <c r="B41" s="333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  <c r="T41" s="333"/>
      <c r="U41" s="333"/>
      <c r="V41" s="334"/>
      <c r="W41" s="334"/>
      <c r="X41" s="333"/>
      <c r="Y41" s="333"/>
    </row>
    <row r="42" spans="1:25" ht="6" customHeight="1">
      <c r="A42" s="333"/>
      <c r="B42" s="333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333"/>
      <c r="R42" s="333"/>
      <c r="S42" s="333"/>
      <c r="T42" s="333"/>
      <c r="U42" s="333"/>
      <c r="V42" s="333"/>
      <c r="W42" s="333"/>
      <c r="X42" s="333"/>
      <c r="Y42" s="333"/>
    </row>
    <row r="43" spans="1:25" ht="11.25" customHeight="1">
      <c r="A43" s="333"/>
      <c r="B43" s="333"/>
      <c r="C43" s="335"/>
      <c r="D43" s="335"/>
      <c r="E43" s="335"/>
      <c r="F43" s="335"/>
      <c r="G43" s="336"/>
      <c r="H43" s="336"/>
      <c r="I43" s="333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3"/>
      <c r="U43" s="333"/>
      <c r="V43" s="333"/>
      <c r="W43" s="333"/>
      <c r="X43" s="333"/>
      <c r="Y43" s="333"/>
    </row>
    <row r="44" spans="2:24" ht="8.25" customHeight="1">
      <c r="B44" s="326" t="s">
        <v>0</v>
      </c>
      <c r="C44" s="326"/>
      <c r="D44" s="326" t="s">
        <v>187</v>
      </c>
      <c r="E44" s="326" t="s">
        <v>2</v>
      </c>
      <c r="F44" s="326" t="s">
        <v>186</v>
      </c>
      <c r="G44" s="326"/>
      <c r="H44" s="326" t="s">
        <v>375</v>
      </c>
      <c r="I44" s="326"/>
      <c r="J44" s="326" t="s">
        <v>185</v>
      </c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</row>
    <row r="45" spans="2:24" ht="11.25" customHeight="1">
      <c r="B45" s="326"/>
      <c r="C45" s="326"/>
      <c r="D45" s="326"/>
      <c r="E45" s="326"/>
      <c r="F45" s="326"/>
      <c r="G45" s="326"/>
      <c r="H45" s="326"/>
      <c r="I45" s="326"/>
      <c r="J45" s="326" t="s">
        <v>184</v>
      </c>
      <c r="K45" s="326" t="s">
        <v>179</v>
      </c>
      <c r="L45" s="326"/>
      <c r="M45" s="326"/>
      <c r="N45" s="326"/>
      <c r="O45" s="326"/>
      <c r="P45" s="326"/>
      <c r="Q45" s="326"/>
      <c r="R45" s="326"/>
      <c r="S45" s="326" t="s">
        <v>183</v>
      </c>
      <c r="T45" s="326" t="s">
        <v>179</v>
      </c>
      <c r="U45" s="326"/>
      <c r="V45" s="326"/>
      <c r="W45" s="326"/>
      <c r="X45" s="326"/>
    </row>
    <row r="46" spans="2:24" ht="2.25" customHeight="1"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 t="s">
        <v>182</v>
      </c>
      <c r="U46" s="326" t="s">
        <v>147</v>
      </c>
      <c r="V46" s="326"/>
      <c r="W46" s="326" t="s">
        <v>181</v>
      </c>
      <c r="X46" s="326"/>
    </row>
    <row r="47" spans="2:24" ht="5.25" customHeight="1">
      <c r="B47" s="326"/>
      <c r="C47" s="326"/>
      <c r="D47" s="326"/>
      <c r="E47" s="326"/>
      <c r="F47" s="326"/>
      <c r="G47" s="326"/>
      <c r="H47" s="326"/>
      <c r="I47" s="326"/>
      <c r="J47" s="326"/>
      <c r="K47" s="326" t="s">
        <v>180</v>
      </c>
      <c r="L47" s="326" t="s">
        <v>179</v>
      </c>
      <c r="M47" s="326"/>
      <c r="N47" s="326" t="s">
        <v>178</v>
      </c>
      <c r="O47" s="326" t="s">
        <v>177</v>
      </c>
      <c r="P47" s="326" t="s">
        <v>176</v>
      </c>
      <c r="Q47" s="326" t="s">
        <v>175</v>
      </c>
      <c r="R47" s="326" t="s">
        <v>174</v>
      </c>
      <c r="S47" s="326"/>
      <c r="T47" s="326"/>
      <c r="U47" s="326"/>
      <c r="V47" s="326"/>
      <c r="W47" s="326"/>
      <c r="X47" s="326"/>
    </row>
    <row r="48" spans="2:24" ht="2.25" customHeight="1">
      <c r="B48" s="326"/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 t="s">
        <v>173</v>
      </c>
      <c r="V48" s="326"/>
      <c r="W48" s="326"/>
      <c r="X48" s="326"/>
    </row>
    <row r="49" spans="2:24" ht="39.75" customHeight="1">
      <c r="B49" s="326"/>
      <c r="C49" s="326"/>
      <c r="D49" s="326"/>
      <c r="E49" s="326"/>
      <c r="F49" s="326"/>
      <c r="G49" s="326"/>
      <c r="H49" s="326"/>
      <c r="I49" s="326"/>
      <c r="J49" s="326"/>
      <c r="K49" s="326"/>
      <c r="L49" s="305" t="s">
        <v>172</v>
      </c>
      <c r="M49" s="305" t="s">
        <v>171</v>
      </c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</row>
    <row r="50" spans="2:24" ht="8.25" customHeight="1">
      <c r="B50" s="332" t="s">
        <v>170</v>
      </c>
      <c r="C50" s="332"/>
      <c r="D50" s="306" t="s">
        <v>169</v>
      </c>
      <c r="E50" s="306" t="s">
        <v>168</v>
      </c>
      <c r="F50" s="332" t="s">
        <v>167</v>
      </c>
      <c r="G50" s="332"/>
      <c r="H50" s="332" t="s">
        <v>166</v>
      </c>
      <c r="I50" s="332"/>
      <c r="J50" s="306" t="s">
        <v>165</v>
      </c>
      <c r="K50" s="306" t="s">
        <v>164</v>
      </c>
      <c r="L50" s="306" t="s">
        <v>163</v>
      </c>
      <c r="M50" s="306" t="s">
        <v>162</v>
      </c>
      <c r="N50" s="306" t="s">
        <v>161</v>
      </c>
      <c r="O50" s="306" t="s">
        <v>160</v>
      </c>
      <c r="P50" s="306" t="s">
        <v>159</v>
      </c>
      <c r="Q50" s="306" t="s">
        <v>158</v>
      </c>
      <c r="R50" s="306" t="s">
        <v>157</v>
      </c>
      <c r="S50" s="306" t="s">
        <v>156</v>
      </c>
      <c r="T50" s="306" t="s">
        <v>155</v>
      </c>
      <c r="U50" s="332" t="s">
        <v>154</v>
      </c>
      <c r="V50" s="332"/>
      <c r="W50" s="332" t="s">
        <v>153</v>
      </c>
      <c r="X50" s="332"/>
    </row>
    <row r="51" spans="2:24" ht="13.5" customHeight="1">
      <c r="B51" s="326" t="s">
        <v>414</v>
      </c>
      <c r="C51" s="326"/>
      <c r="D51" s="305"/>
      <c r="E51" s="305"/>
      <c r="F51" s="327" t="s">
        <v>415</v>
      </c>
      <c r="G51" s="327"/>
      <c r="H51" s="328" t="s">
        <v>534</v>
      </c>
      <c r="I51" s="328"/>
      <c r="J51" s="307" t="s">
        <v>534</v>
      </c>
      <c r="K51" s="307" t="s">
        <v>376</v>
      </c>
      <c r="L51" s="307" t="s">
        <v>376</v>
      </c>
      <c r="M51" s="307" t="s">
        <v>376</v>
      </c>
      <c r="N51" s="307" t="s">
        <v>376</v>
      </c>
      <c r="O51" s="307" t="s">
        <v>376</v>
      </c>
      <c r="P51" s="307" t="s">
        <v>376</v>
      </c>
      <c r="Q51" s="307" t="s">
        <v>376</v>
      </c>
      <c r="R51" s="307" t="s">
        <v>534</v>
      </c>
      <c r="S51" s="307" t="s">
        <v>376</v>
      </c>
      <c r="T51" s="307" t="s">
        <v>376</v>
      </c>
      <c r="U51" s="328" t="s">
        <v>376</v>
      </c>
      <c r="V51" s="328"/>
      <c r="W51" s="328" t="s">
        <v>376</v>
      </c>
      <c r="X51" s="328"/>
    </row>
    <row r="52" spans="2:24" ht="17.25" customHeight="1">
      <c r="B52" s="326"/>
      <c r="C52" s="326"/>
      <c r="D52" s="305" t="s">
        <v>416</v>
      </c>
      <c r="E52" s="305"/>
      <c r="F52" s="327" t="s">
        <v>417</v>
      </c>
      <c r="G52" s="327"/>
      <c r="H52" s="328" t="s">
        <v>534</v>
      </c>
      <c r="I52" s="328"/>
      <c r="J52" s="307" t="s">
        <v>534</v>
      </c>
      <c r="K52" s="307" t="s">
        <v>376</v>
      </c>
      <c r="L52" s="307" t="s">
        <v>376</v>
      </c>
      <c r="M52" s="307" t="s">
        <v>376</v>
      </c>
      <c r="N52" s="307" t="s">
        <v>376</v>
      </c>
      <c r="O52" s="307" t="s">
        <v>376</v>
      </c>
      <c r="P52" s="307" t="s">
        <v>376</v>
      </c>
      <c r="Q52" s="307" t="s">
        <v>376</v>
      </c>
      <c r="R52" s="307" t="s">
        <v>534</v>
      </c>
      <c r="S52" s="307" t="s">
        <v>376</v>
      </c>
      <c r="T52" s="307" t="s">
        <v>376</v>
      </c>
      <c r="U52" s="328" t="s">
        <v>376</v>
      </c>
      <c r="V52" s="328"/>
      <c r="W52" s="328" t="s">
        <v>376</v>
      </c>
      <c r="X52" s="328"/>
    </row>
    <row r="53" spans="2:24" ht="13.5" customHeight="1">
      <c r="B53" s="326" t="s">
        <v>96</v>
      </c>
      <c r="C53" s="326"/>
      <c r="D53" s="305"/>
      <c r="E53" s="305"/>
      <c r="F53" s="327" t="s">
        <v>97</v>
      </c>
      <c r="G53" s="327"/>
      <c r="H53" s="328" t="s">
        <v>418</v>
      </c>
      <c r="I53" s="328"/>
      <c r="J53" s="307" t="s">
        <v>418</v>
      </c>
      <c r="K53" s="307" t="s">
        <v>418</v>
      </c>
      <c r="L53" s="307" t="s">
        <v>376</v>
      </c>
      <c r="M53" s="307" t="s">
        <v>418</v>
      </c>
      <c r="N53" s="307" t="s">
        <v>376</v>
      </c>
      <c r="O53" s="307" t="s">
        <v>376</v>
      </c>
      <c r="P53" s="307" t="s">
        <v>376</v>
      </c>
      <c r="Q53" s="307" t="s">
        <v>376</v>
      </c>
      <c r="R53" s="307" t="s">
        <v>376</v>
      </c>
      <c r="S53" s="307" t="s">
        <v>376</v>
      </c>
      <c r="T53" s="307" t="s">
        <v>376</v>
      </c>
      <c r="U53" s="328" t="s">
        <v>376</v>
      </c>
      <c r="V53" s="328"/>
      <c r="W53" s="328" t="s">
        <v>376</v>
      </c>
      <c r="X53" s="328"/>
    </row>
    <row r="54" spans="2:24" ht="13.5" customHeight="1">
      <c r="B54" s="326"/>
      <c r="C54" s="326"/>
      <c r="D54" s="305" t="s">
        <v>419</v>
      </c>
      <c r="E54" s="305"/>
      <c r="F54" s="327" t="s">
        <v>420</v>
      </c>
      <c r="G54" s="327"/>
      <c r="H54" s="328" t="s">
        <v>418</v>
      </c>
      <c r="I54" s="328"/>
      <c r="J54" s="307" t="s">
        <v>418</v>
      </c>
      <c r="K54" s="307" t="s">
        <v>418</v>
      </c>
      <c r="L54" s="307" t="s">
        <v>376</v>
      </c>
      <c r="M54" s="307" t="s">
        <v>418</v>
      </c>
      <c r="N54" s="307" t="s">
        <v>376</v>
      </c>
      <c r="O54" s="307" t="s">
        <v>376</v>
      </c>
      <c r="P54" s="307" t="s">
        <v>376</v>
      </c>
      <c r="Q54" s="307" t="s">
        <v>376</v>
      </c>
      <c r="R54" s="307" t="s">
        <v>376</v>
      </c>
      <c r="S54" s="307" t="s">
        <v>376</v>
      </c>
      <c r="T54" s="307" t="s">
        <v>376</v>
      </c>
      <c r="U54" s="328" t="s">
        <v>376</v>
      </c>
      <c r="V54" s="328"/>
      <c r="W54" s="328" t="s">
        <v>376</v>
      </c>
      <c r="X54" s="328"/>
    </row>
    <row r="55" spans="2:24" ht="13.5" customHeight="1">
      <c r="B55" s="326" t="s">
        <v>106</v>
      </c>
      <c r="C55" s="326"/>
      <c r="D55" s="305"/>
      <c r="E55" s="305"/>
      <c r="F55" s="327" t="s">
        <v>107</v>
      </c>
      <c r="G55" s="327"/>
      <c r="H55" s="328" t="s">
        <v>535</v>
      </c>
      <c r="I55" s="328"/>
      <c r="J55" s="307" t="s">
        <v>535</v>
      </c>
      <c r="K55" s="307" t="s">
        <v>536</v>
      </c>
      <c r="L55" s="307" t="s">
        <v>537</v>
      </c>
      <c r="M55" s="307" t="s">
        <v>538</v>
      </c>
      <c r="N55" s="307" t="s">
        <v>539</v>
      </c>
      <c r="O55" s="307" t="s">
        <v>540</v>
      </c>
      <c r="P55" s="307" t="s">
        <v>376</v>
      </c>
      <c r="Q55" s="307" t="s">
        <v>376</v>
      </c>
      <c r="R55" s="307" t="s">
        <v>376</v>
      </c>
      <c r="S55" s="307" t="s">
        <v>376</v>
      </c>
      <c r="T55" s="307" t="s">
        <v>376</v>
      </c>
      <c r="U55" s="328" t="s">
        <v>376</v>
      </c>
      <c r="V55" s="328"/>
      <c r="W55" s="328" t="s">
        <v>376</v>
      </c>
      <c r="X55" s="328"/>
    </row>
    <row r="56" spans="2:24" ht="13.5" customHeight="1">
      <c r="B56" s="326"/>
      <c r="C56" s="326"/>
      <c r="D56" s="305" t="s">
        <v>108</v>
      </c>
      <c r="E56" s="305"/>
      <c r="F56" s="327" t="s">
        <v>109</v>
      </c>
      <c r="G56" s="327"/>
      <c r="H56" s="328" t="s">
        <v>541</v>
      </c>
      <c r="I56" s="328"/>
      <c r="J56" s="307" t="s">
        <v>541</v>
      </c>
      <c r="K56" s="307" t="s">
        <v>542</v>
      </c>
      <c r="L56" s="307" t="s">
        <v>543</v>
      </c>
      <c r="M56" s="307" t="s">
        <v>544</v>
      </c>
      <c r="N56" s="307" t="s">
        <v>545</v>
      </c>
      <c r="O56" s="307" t="s">
        <v>546</v>
      </c>
      <c r="P56" s="307" t="s">
        <v>376</v>
      </c>
      <c r="Q56" s="307" t="s">
        <v>376</v>
      </c>
      <c r="R56" s="307" t="s">
        <v>376</v>
      </c>
      <c r="S56" s="307" t="s">
        <v>376</v>
      </c>
      <c r="T56" s="307" t="s">
        <v>376</v>
      </c>
      <c r="U56" s="328" t="s">
        <v>376</v>
      </c>
      <c r="V56" s="328"/>
      <c r="W56" s="328" t="s">
        <v>376</v>
      </c>
      <c r="X56" s="328"/>
    </row>
    <row r="57" spans="2:24" ht="13.5" customHeight="1">
      <c r="B57" s="326"/>
      <c r="C57" s="326"/>
      <c r="D57" s="305" t="s">
        <v>421</v>
      </c>
      <c r="E57" s="305"/>
      <c r="F57" s="327" t="s">
        <v>422</v>
      </c>
      <c r="G57" s="327"/>
      <c r="H57" s="328" t="s">
        <v>547</v>
      </c>
      <c r="I57" s="328"/>
      <c r="J57" s="307" t="s">
        <v>547</v>
      </c>
      <c r="K57" s="307" t="s">
        <v>548</v>
      </c>
      <c r="L57" s="307" t="s">
        <v>549</v>
      </c>
      <c r="M57" s="307" t="s">
        <v>550</v>
      </c>
      <c r="N57" s="307" t="s">
        <v>376</v>
      </c>
      <c r="O57" s="307" t="s">
        <v>551</v>
      </c>
      <c r="P57" s="307" t="s">
        <v>376</v>
      </c>
      <c r="Q57" s="307" t="s">
        <v>376</v>
      </c>
      <c r="R57" s="307" t="s">
        <v>376</v>
      </c>
      <c r="S57" s="307" t="s">
        <v>376</v>
      </c>
      <c r="T57" s="307" t="s">
        <v>376</v>
      </c>
      <c r="U57" s="328" t="s">
        <v>376</v>
      </c>
      <c r="V57" s="328"/>
      <c r="W57" s="328" t="s">
        <v>376</v>
      </c>
      <c r="X57" s="328"/>
    </row>
    <row r="58" spans="2:24" ht="13.5" customHeight="1">
      <c r="B58" s="326"/>
      <c r="C58" s="326"/>
      <c r="D58" s="305" t="s">
        <v>423</v>
      </c>
      <c r="E58" s="305"/>
      <c r="F58" s="327" t="s">
        <v>424</v>
      </c>
      <c r="G58" s="327"/>
      <c r="H58" s="328" t="s">
        <v>391</v>
      </c>
      <c r="I58" s="328"/>
      <c r="J58" s="307" t="s">
        <v>391</v>
      </c>
      <c r="K58" s="307" t="s">
        <v>376</v>
      </c>
      <c r="L58" s="307" t="s">
        <v>376</v>
      </c>
      <c r="M58" s="307" t="s">
        <v>376</v>
      </c>
      <c r="N58" s="307" t="s">
        <v>391</v>
      </c>
      <c r="O58" s="307" t="s">
        <v>376</v>
      </c>
      <c r="P58" s="307" t="s">
        <v>376</v>
      </c>
      <c r="Q58" s="307" t="s">
        <v>376</v>
      </c>
      <c r="R58" s="307" t="s">
        <v>376</v>
      </c>
      <c r="S58" s="307" t="s">
        <v>376</v>
      </c>
      <c r="T58" s="307" t="s">
        <v>376</v>
      </c>
      <c r="U58" s="328" t="s">
        <v>376</v>
      </c>
      <c r="V58" s="328"/>
      <c r="W58" s="328" t="s">
        <v>376</v>
      </c>
      <c r="X58" s="328"/>
    </row>
    <row r="59" spans="2:24" ht="13.5" customHeight="1">
      <c r="B59" s="326"/>
      <c r="C59" s="326"/>
      <c r="D59" s="305" t="s">
        <v>552</v>
      </c>
      <c r="E59" s="305"/>
      <c r="F59" s="327" t="s">
        <v>498</v>
      </c>
      <c r="G59" s="327"/>
      <c r="H59" s="328" t="s">
        <v>553</v>
      </c>
      <c r="I59" s="328"/>
      <c r="J59" s="307" t="s">
        <v>553</v>
      </c>
      <c r="K59" s="307" t="s">
        <v>376</v>
      </c>
      <c r="L59" s="307" t="s">
        <v>376</v>
      </c>
      <c r="M59" s="307" t="s">
        <v>376</v>
      </c>
      <c r="N59" s="307" t="s">
        <v>553</v>
      </c>
      <c r="O59" s="307" t="s">
        <v>376</v>
      </c>
      <c r="P59" s="307" t="s">
        <v>376</v>
      </c>
      <c r="Q59" s="307" t="s">
        <v>376</v>
      </c>
      <c r="R59" s="307" t="s">
        <v>376</v>
      </c>
      <c r="S59" s="307" t="s">
        <v>376</v>
      </c>
      <c r="T59" s="307" t="s">
        <v>376</v>
      </c>
      <c r="U59" s="328" t="s">
        <v>376</v>
      </c>
      <c r="V59" s="328"/>
      <c r="W59" s="328" t="s">
        <v>376</v>
      </c>
      <c r="X59" s="328"/>
    </row>
    <row r="60" spans="2:24" ht="13.5" customHeight="1">
      <c r="B60" s="326"/>
      <c r="C60" s="326"/>
      <c r="D60" s="305" t="s">
        <v>425</v>
      </c>
      <c r="E60" s="305"/>
      <c r="F60" s="327" t="s">
        <v>426</v>
      </c>
      <c r="G60" s="327"/>
      <c r="H60" s="328" t="s">
        <v>554</v>
      </c>
      <c r="I60" s="328"/>
      <c r="J60" s="307" t="s">
        <v>554</v>
      </c>
      <c r="K60" s="307" t="s">
        <v>555</v>
      </c>
      <c r="L60" s="307" t="s">
        <v>556</v>
      </c>
      <c r="M60" s="307" t="s">
        <v>557</v>
      </c>
      <c r="N60" s="307" t="s">
        <v>376</v>
      </c>
      <c r="O60" s="307" t="s">
        <v>558</v>
      </c>
      <c r="P60" s="307" t="s">
        <v>376</v>
      </c>
      <c r="Q60" s="307" t="s">
        <v>376</v>
      </c>
      <c r="R60" s="307" t="s">
        <v>376</v>
      </c>
      <c r="S60" s="307" t="s">
        <v>376</v>
      </c>
      <c r="T60" s="307" t="s">
        <v>376</v>
      </c>
      <c r="U60" s="328" t="s">
        <v>376</v>
      </c>
      <c r="V60" s="328"/>
      <c r="W60" s="328" t="s">
        <v>376</v>
      </c>
      <c r="X60" s="328"/>
    </row>
    <row r="61" spans="2:24" ht="13.5" customHeight="1">
      <c r="B61" s="326"/>
      <c r="C61" s="326"/>
      <c r="D61" s="305" t="s">
        <v>427</v>
      </c>
      <c r="E61" s="305"/>
      <c r="F61" s="327" t="s">
        <v>428</v>
      </c>
      <c r="G61" s="327"/>
      <c r="H61" s="328" t="s">
        <v>559</v>
      </c>
      <c r="I61" s="328"/>
      <c r="J61" s="307" t="s">
        <v>559</v>
      </c>
      <c r="K61" s="307" t="s">
        <v>560</v>
      </c>
      <c r="L61" s="307" t="s">
        <v>376</v>
      </c>
      <c r="M61" s="307" t="s">
        <v>560</v>
      </c>
      <c r="N61" s="307" t="s">
        <v>376</v>
      </c>
      <c r="O61" s="307" t="s">
        <v>561</v>
      </c>
      <c r="P61" s="307" t="s">
        <v>376</v>
      </c>
      <c r="Q61" s="307" t="s">
        <v>376</v>
      </c>
      <c r="R61" s="307" t="s">
        <v>376</v>
      </c>
      <c r="S61" s="307" t="s">
        <v>376</v>
      </c>
      <c r="T61" s="307" t="s">
        <v>376</v>
      </c>
      <c r="U61" s="328" t="s">
        <v>376</v>
      </c>
      <c r="V61" s="328"/>
      <c r="W61" s="328" t="s">
        <v>376</v>
      </c>
      <c r="X61" s="328"/>
    </row>
    <row r="62" spans="2:24" ht="17.25" customHeight="1">
      <c r="B62" s="326"/>
      <c r="C62" s="326"/>
      <c r="D62" s="305" t="s">
        <v>429</v>
      </c>
      <c r="E62" s="305"/>
      <c r="F62" s="327" t="s">
        <v>430</v>
      </c>
      <c r="G62" s="327"/>
      <c r="H62" s="328" t="s">
        <v>562</v>
      </c>
      <c r="I62" s="328"/>
      <c r="J62" s="307" t="s">
        <v>562</v>
      </c>
      <c r="K62" s="307" t="s">
        <v>563</v>
      </c>
      <c r="L62" s="307" t="s">
        <v>564</v>
      </c>
      <c r="M62" s="307" t="s">
        <v>565</v>
      </c>
      <c r="N62" s="307" t="s">
        <v>376</v>
      </c>
      <c r="O62" s="307" t="s">
        <v>431</v>
      </c>
      <c r="P62" s="307" t="s">
        <v>376</v>
      </c>
      <c r="Q62" s="307" t="s">
        <v>376</v>
      </c>
      <c r="R62" s="307" t="s">
        <v>376</v>
      </c>
      <c r="S62" s="307" t="s">
        <v>376</v>
      </c>
      <c r="T62" s="307" t="s">
        <v>376</v>
      </c>
      <c r="U62" s="328" t="s">
        <v>376</v>
      </c>
      <c r="V62" s="328"/>
      <c r="W62" s="328" t="s">
        <v>376</v>
      </c>
      <c r="X62" s="328"/>
    </row>
    <row r="63" spans="2:24" ht="13.5" customHeight="1">
      <c r="B63" s="326"/>
      <c r="C63" s="326"/>
      <c r="D63" s="305" t="s">
        <v>432</v>
      </c>
      <c r="E63" s="305"/>
      <c r="F63" s="327" t="s">
        <v>433</v>
      </c>
      <c r="G63" s="327"/>
      <c r="H63" s="328" t="s">
        <v>566</v>
      </c>
      <c r="I63" s="328"/>
      <c r="J63" s="307" t="s">
        <v>566</v>
      </c>
      <c r="K63" s="307" t="s">
        <v>567</v>
      </c>
      <c r="L63" s="307" t="s">
        <v>376</v>
      </c>
      <c r="M63" s="307" t="s">
        <v>567</v>
      </c>
      <c r="N63" s="307" t="s">
        <v>376</v>
      </c>
      <c r="O63" s="307" t="s">
        <v>434</v>
      </c>
      <c r="P63" s="307" t="s">
        <v>376</v>
      </c>
      <c r="Q63" s="307" t="s">
        <v>376</v>
      </c>
      <c r="R63" s="307" t="s">
        <v>376</v>
      </c>
      <c r="S63" s="307" t="s">
        <v>376</v>
      </c>
      <c r="T63" s="307" t="s">
        <v>376</v>
      </c>
      <c r="U63" s="328" t="s">
        <v>376</v>
      </c>
      <c r="V63" s="328"/>
      <c r="W63" s="328" t="s">
        <v>376</v>
      </c>
      <c r="X63" s="328"/>
    </row>
    <row r="64" spans="2:24" ht="13.5" customHeight="1">
      <c r="B64" s="326"/>
      <c r="C64" s="326"/>
      <c r="D64" s="305" t="s">
        <v>110</v>
      </c>
      <c r="E64" s="305"/>
      <c r="F64" s="327" t="s">
        <v>17</v>
      </c>
      <c r="G64" s="327"/>
      <c r="H64" s="328" t="s">
        <v>568</v>
      </c>
      <c r="I64" s="328"/>
      <c r="J64" s="307" t="s">
        <v>568</v>
      </c>
      <c r="K64" s="307" t="s">
        <v>569</v>
      </c>
      <c r="L64" s="307" t="s">
        <v>376</v>
      </c>
      <c r="M64" s="307" t="s">
        <v>569</v>
      </c>
      <c r="N64" s="307" t="s">
        <v>376</v>
      </c>
      <c r="O64" s="307" t="s">
        <v>570</v>
      </c>
      <c r="P64" s="307" t="s">
        <v>376</v>
      </c>
      <c r="Q64" s="307" t="s">
        <v>376</v>
      </c>
      <c r="R64" s="307" t="s">
        <v>376</v>
      </c>
      <c r="S64" s="307" t="s">
        <v>376</v>
      </c>
      <c r="T64" s="307" t="s">
        <v>376</v>
      </c>
      <c r="U64" s="328" t="s">
        <v>376</v>
      </c>
      <c r="V64" s="328"/>
      <c r="W64" s="328" t="s">
        <v>376</v>
      </c>
      <c r="X64" s="328"/>
    </row>
    <row r="65" spans="2:24" ht="13.5" customHeight="1">
      <c r="B65" s="326" t="s">
        <v>113</v>
      </c>
      <c r="C65" s="326"/>
      <c r="D65" s="305"/>
      <c r="E65" s="305"/>
      <c r="F65" s="327" t="s">
        <v>114</v>
      </c>
      <c r="G65" s="327"/>
      <c r="H65" s="328" t="s">
        <v>571</v>
      </c>
      <c r="I65" s="328"/>
      <c r="J65" s="307" t="s">
        <v>571</v>
      </c>
      <c r="K65" s="307" t="s">
        <v>572</v>
      </c>
      <c r="L65" s="307" t="s">
        <v>573</v>
      </c>
      <c r="M65" s="307" t="s">
        <v>574</v>
      </c>
      <c r="N65" s="307" t="s">
        <v>435</v>
      </c>
      <c r="O65" s="307" t="s">
        <v>376</v>
      </c>
      <c r="P65" s="307" t="s">
        <v>376</v>
      </c>
      <c r="Q65" s="307" t="s">
        <v>376</v>
      </c>
      <c r="R65" s="307" t="s">
        <v>376</v>
      </c>
      <c r="S65" s="307" t="s">
        <v>376</v>
      </c>
      <c r="T65" s="307" t="s">
        <v>376</v>
      </c>
      <c r="U65" s="328" t="s">
        <v>376</v>
      </c>
      <c r="V65" s="328"/>
      <c r="W65" s="328" t="s">
        <v>376</v>
      </c>
      <c r="X65" s="328"/>
    </row>
    <row r="66" spans="2:24" ht="13.5" customHeight="1">
      <c r="B66" s="326"/>
      <c r="C66" s="326"/>
      <c r="D66" s="305" t="s">
        <v>436</v>
      </c>
      <c r="E66" s="305"/>
      <c r="F66" s="327" t="s">
        <v>269</v>
      </c>
      <c r="G66" s="327"/>
      <c r="H66" s="328" t="s">
        <v>435</v>
      </c>
      <c r="I66" s="328"/>
      <c r="J66" s="307" t="s">
        <v>435</v>
      </c>
      <c r="K66" s="307" t="s">
        <v>435</v>
      </c>
      <c r="L66" s="307" t="s">
        <v>376</v>
      </c>
      <c r="M66" s="307" t="s">
        <v>435</v>
      </c>
      <c r="N66" s="307" t="s">
        <v>376</v>
      </c>
      <c r="O66" s="307" t="s">
        <v>376</v>
      </c>
      <c r="P66" s="307" t="s">
        <v>376</v>
      </c>
      <c r="Q66" s="307" t="s">
        <v>376</v>
      </c>
      <c r="R66" s="307" t="s">
        <v>376</v>
      </c>
      <c r="S66" s="307" t="s">
        <v>376</v>
      </c>
      <c r="T66" s="307" t="s">
        <v>376</v>
      </c>
      <c r="U66" s="328" t="s">
        <v>376</v>
      </c>
      <c r="V66" s="328"/>
      <c r="W66" s="328" t="s">
        <v>376</v>
      </c>
      <c r="X66" s="328"/>
    </row>
    <row r="67" spans="2:24" ht="13.5" customHeight="1">
      <c r="B67" s="326"/>
      <c r="C67" s="326"/>
      <c r="D67" s="305" t="s">
        <v>115</v>
      </c>
      <c r="E67" s="305"/>
      <c r="F67" s="327" t="s">
        <v>116</v>
      </c>
      <c r="G67" s="327"/>
      <c r="H67" s="328" t="s">
        <v>575</v>
      </c>
      <c r="I67" s="328"/>
      <c r="J67" s="307" t="s">
        <v>575</v>
      </c>
      <c r="K67" s="307" t="s">
        <v>576</v>
      </c>
      <c r="L67" s="307" t="s">
        <v>573</v>
      </c>
      <c r="M67" s="307" t="s">
        <v>577</v>
      </c>
      <c r="N67" s="307" t="s">
        <v>435</v>
      </c>
      <c r="O67" s="307" t="s">
        <v>376</v>
      </c>
      <c r="P67" s="307" t="s">
        <v>376</v>
      </c>
      <c r="Q67" s="307" t="s">
        <v>376</v>
      </c>
      <c r="R67" s="307" t="s">
        <v>376</v>
      </c>
      <c r="S67" s="307" t="s">
        <v>376</v>
      </c>
      <c r="T67" s="307" t="s">
        <v>376</v>
      </c>
      <c r="U67" s="328" t="s">
        <v>376</v>
      </c>
      <c r="V67" s="328"/>
      <c r="W67" s="328" t="s">
        <v>376</v>
      </c>
      <c r="X67" s="328"/>
    </row>
    <row r="68" spans="2:24" ht="13.5" customHeight="1">
      <c r="B68" s="326"/>
      <c r="C68" s="326"/>
      <c r="D68" s="305" t="s">
        <v>437</v>
      </c>
      <c r="E68" s="305"/>
      <c r="F68" s="327" t="s">
        <v>17</v>
      </c>
      <c r="G68" s="327"/>
      <c r="H68" s="328" t="s">
        <v>578</v>
      </c>
      <c r="I68" s="328"/>
      <c r="J68" s="307" t="s">
        <v>578</v>
      </c>
      <c r="K68" s="307" t="s">
        <v>578</v>
      </c>
      <c r="L68" s="307" t="s">
        <v>376</v>
      </c>
      <c r="M68" s="307" t="s">
        <v>578</v>
      </c>
      <c r="N68" s="307" t="s">
        <v>376</v>
      </c>
      <c r="O68" s="307" t="s">
        <v>376</v>
      </c>
      <c r="P68" s="307" t="s">
        <v>376</v>
      </c>
      <c r="Q68" s="307" t="s">
        <v>376</v>
      </c>
      <c r="R68" s="307" t="s">
        <v>376</v>
      </c>
      <c r="S68" s="307" t="s">
        <v>376</v>
      </c>
      <c r="T68" s="307" t="s">
        <v>376</v>
      </c>
      <c r="U68" s="328" t="s">
        <v>376</v>
      </c>
      <c r="V68" s="328"/>
      <c r="W68" s="328" t="s">
        <v>376</v>
      </c>
      <c r="X68" s="328"/>
    </row>
    <row r="69" spans="2:24" ht="13.5" customHeight="1">
      <c r="B69" s="326" t="s">
        <v>118</v>
      </c>
      <c r="C69" s="326"/>
      <c r="D69" s="305"/>
      <c r="E69" s="305"/>
      <c r="F69" s="327" t="s">
        <v>119</v>
      </c>
      <c r="G69" s="327"/>
      <c r="H69" s="328" t="s">
        <v>579</v>
      </c>
      <c r="I69" s="328"/>
      <c r="J69" s="307" t="s">
        <v>579</v>
      </c>
      <c r="K69" s="307" t="s">
        <v>580</v>
      </c>
      <c r="L69" s="307" t="s">
        <v>581</v>
      </c>
      <c r="M69" s="307" t="s">
        <v>582</v>
      </c>
      <c r="N69" s="307" t="s">
        <v>376</v>
      </c>
      <c r="O69" s="307" t="s">
        <v>583</v>
      </c>
      <c r="P69" s="307" t="s">
        <v>376</v>
      </c>
      <c r="Q69" s="307" t="s">
        <v>376</v>
      </c>
      <c r="R69" s="307" t="s">
        <v>376</v>
      </c>
      <c r="S69" s="307" t="s">
        <v>376</v>
      </c>
      <c r="T69" s="307" t="s">
        <v>376</v>
      </c>
      <c r="U69" s="328" t="s">
        <v>376</v>
      </c>
      <c r="V69" s="328"/>
      <c r="W69" s="328" t="s">
        <v>376</v>
      </c>
      <c r="X69" s="328"/>
    </row>
    <row r="70" spans="2:24" ht="13.5" customHeight="1">
      <c r="B70" s="326"/>
      <c r="C70" s="326"/>
      <c r="D70" s="305" t="s">
        <v>584</v>
      </c>
      <c r="E70" s="305"/>
      <c r="F70" s="327" t="s">
        <v>585</v>
      </c>
      <c r="G70" s="327"/>
      <c r="H70" s="328" t="s">
        <v>586</v>
      </c>
      <c r="I70" s="328"/>
      <c r="J70" s="307" t="s">
        <v>586</v>
      </c>
      <c r="K70" s="307" t="s">
        <v>587</v>
      </c>
      <c r="L70" s="307" t="s">
        <v>587</v>
      </c>
      <c r="M70" s="307" t="s">
        <v>376</v>
      </c>
      <c r="N70" s="307" t="s">
        <v>376</v>
      </c>
      <c r="O70" s="307" t="s">
        <v>588</v>
      </c>
      <c r="P70" s="307" t="s">
        <v>376</v>
      </c>
      <c r="Q70" s="307" t="s">
        <v>376</v>
      </c>
      <c r="R70" s="307" t="s">
        <v>376</v>
      </c>
      <c r="S70" s="307" t="s">
        <v>376</v>
      </c>
      <c r="T70" s="307" t="s">
        <v>376</v>
      </c>
      <c r="U70" s="328" t="s">
        <v>376</v>
      </c>
      <c r="V70" s="328"/>
      <c r="W70" s="328" t="s">
        <v>376</v>
      </c>
      <c r="X70" s="328"/>
    </row>
    <row r="71" spans="2:24" ht="17.25" customHeight="1">
      <c r="B71" s="326"/>
      <c r="C71" s="326"/>
      <c r="D71" s="305" t="s">
        <v>589</v>
      </c>
      <c r="E71" s="305"/>
      <c r="F71" s="327" t="s">
        <v>590</v>
      </c>
      <c r="G71" s="327"/>
      <c r="H71" s="328" t="s">
        <v>591</v>
      </c>
      <c r="I71" s="328"/>
      <c r="J71" s="307" t="s">
        <v>591</v>
      </c>
      <c r="K71" s="307" t="s">
        <v>591</v>
      </c>
      <c r="L71" s="307" t="s">
        <v>376</v>
      </c>
      <c r="M71" s="307" t="s">
        <v>591</v>
      </c>
      <c r="N71" s="307" t="s">
        <v>376</v>
      </c>
      <c r="O71" s="307" t="s">
        <v>376</v>
      </c>
      <c r="P71" s="307" t="s">
        <v>376</v>
      </c>
      <c r="Q71" s="307" t="s">
        <v>376</v>
      </c>
      <c r="R71" s="307" t="s">
        <v>376</v>
      </c>
      <c r="S71" s="307" t="s">
        <v>376</v>
      </c>
      <c r="T71" s="307" t="s">
        <v>376</v>
      </c>
      <c r="U71" s="328" t="s">
        <v>376</v>
      </c>
      <c r="V71" s="328"/>
      <c r="W71" s="328" t="s">
        <v>376</v>
      </c>
      <c r="X71" s="328"/>
    </row>
    <row r="72" spans="2:24" ht="24" customHeight="1">
      <c r="B72" s="326"/>
      <c r="C72" s="326"/>
      <c r="D72" s="305" t="s">
        <v>120</v>
      </c>
      <c r="E72" s="305"/>
      <c r="F72" s="327" t="s">
        <v>152</v>
      </c>
      <c r="G72" s="327"/>
      <c r="H72" s="328" t="s">
        <v>592</v>
      </c>
      <c r="I72" s="328"/>
      <c r="J72" s="307" t="s">
        <v>592</v>
      </c>
      <c r="K72" s="307" t="s">
        <v>593</v>
      </c>
      <c r="L72" s="307" t="s">
        <v>593</v>
      </c>
      <c r="M72" s="307" t="s">
        <v>376</v>
      </c>
      <c r="N72" s="307" t="s">
        <v>376</v>
      </c>
      <c r="O72" s="307" t="s">
        <v>594</v>
      </c>
      <c r="P72" s="307" t="s">
        <v>376</v>
      </c>
      <c r="Q72" s="307" t="s">
        <v>376</v>
      </c>
      <c r="R72" s="307" t="s">
        <v>376</v>
      </c>
      <c r="S72" s="307" t="s">
        <v>376</v>
      </c>
      <c r="T72" s="307" t="s">
        <v>376</v>
      </c>
      <c r="U72" s="328" t="s">
        <v>376</v>
      </c>
      <c r="V72" s="328"/>
      <c r="W72" s="328" t="s">
        <v>376</v>
      </c>
      <c r="X72" s="328"/>
    </row>
    <row r="73" spans="2:24" ht="35.25" customHeight="1">
      <c r="B73" s="326"/>
      <c r="C73" s="326"/>
      <c r="D73" s="305" t="s">
        <v>123</v>
      </c>
      <c r="E73" s="305"/>
      <c r="F73" s="327" t="s">
        <v>151</v>
      </c>
      <c r="G73" s="327"/>
      <c r="H73" s="328" t="s">
        <v>595</v>
      </c>
      <c r="I73" s="328"/>
      <c r="J73" s="307" t="s">
        <v>595</v>
      </c>
      <c r="K73" s="307" t="s">
        <v>595</v>
      </c>
      <c r="L73" s="307" t="s">
        <v>376</v>
      </c>
      <c r="M73" s="307" t="s">
        <v>595</v>
      </c>
      <c r="N73" s="307" t="s">
        <v>376</v>
      </c>
      <c r="O73" s="307" t="s">
        <v>376</v>
      </c>
      <c r="P73" s="307" t="s">
        <v>376</v>
      </c>
      <c r="Q73" s="307" t="s">
        <v>376</v>
      </c>
      <c r="R73" s="307" t="s">
        <v>376</v>
      </c>
      <c r="S73" s="307" t="s">
        <v>376</v>
      </c>
      <c r="T73" s="307" t="s">
        <v>376</v>
      </c>
      <c r="U73" s="328" t="s">
        <v>376</v>
      </c>
      <c r="V73" s="328"/>
      <c r="W73" s="328" t="s">
        <v>376</v>
      </c>
      <c r="X73" s="328"/>
    </row>
    <row r="74" spans="2:24" ht="17.25" customHeight="1">
      <c r="B74" s="326"/>
      <c r="C74" s="326"/>
      <c r="D74" s="305" t="s">
        <v>127</v>
      </c>
      <c r="E74" s="305"/>
      <c r="F74" s="327" t="s">
        <v>128</v>
      </c>
      <c r="G74" s="327"/>
      <c r="H74" s="328" t="s">
        <v>596</v>
      </c>
      <c r="I74" s="328"/>
      <c r="J74" s="307" t="s">
        <v>596</v>
      </c>
      <c r="K74" s="307" t="s">
        <v>376</v>
      </c>
      <c r="L74" s="307" t="s">
        <v>376</v>
      </c>
      <c r="M74" s="307" t="s">
        <v>376</v>
      </c>
      <c r="N74" s="307" t="s">
        <v>376</v>
      </c>
      <c r="O74" s="307" t="s">
        <v>596</v>
      </c>
      <c r="P74" s="307" t="s">
        <v>376</v>
      </c>
      <c r="Q74" s="307" t="s">
        <v>376</v>
      </c>
      <c r="R74" s="307" t="s">
        <v>376</v>
      </c>
      <c r="S74" s="307" t="s">
        <v>376</v>
      </c>
      <c r="T74" s="307" t="s">
        <v>376</v>
      </c>
      <c r="U74" s="328" t="s">
        <v>376</v>
      </c>
      <c r="V74" s="328"/>
      <c r="W74" s="328" t="s">
        <v>376</v>
      </c>
      <c r="X74" s="328"/>
    </row>
    <row r="75" spans="2:24" ht="13.5" customHeight="1">
      <c r="B75" s="326"/>
      <c r="C75" s="326"/>
      <c r="D75" s="305" t="s">
        <v>438</v>
      </c>
      <c r="E75" s="305"/>
      <c r="F75" s="327" t="s">
        <v>439</v>
      </c>
      <c r="G75" s="327"/>
      <c r="H75" s="328" t="s">
        <v>405</v>
      </c>
      <c r="I75" s="328"/>
      <c r="J75" s="307" t="s">
        <v>405</v>
      </c>
      <c r="K75" s="307" t="s">
        <v>376</v>
      </c>
      <c r="L75" s="307" t="s">
        <v>376</v>
      </c>
      <c r="M75" s="307" t="s">
        <v>376</v>
      </c>
      <c r="N75" s="307" t="s">
        <v>376</v>
      </c>
      <c r="O75" s="307" t="s">
        <v>405</v>
      </c>
      <c r="P75" s="307" t="s">
        <v>376</v>
      </c>
      <c r="Q75" s="307" t="s">
        <v>376</v>
      </c>
      <c r="R75" s="307" t="s">
        <v>376</v>
      </c>
      <c r="S75" s="307" t="s">
        <v>376</v>
      </c>
      <c r="T75" s="307" t="s">
        <v>376</v>
      </c>
      <c r="U75" s="328" t="s">
        <v>376</v>
      </c>
      <c r="V75" s="328"/>
      <c r="W75" s="328" t="s">
        <v>376</v>
      </c>
      <c r="X75" s="328"/>
    </row>
    <row r="76" spans="2:24" ht="13.5" customHeight="1">
      <c r="B76" s="326"/>
      <c r="C76" s="326"/>
      <c r="D76" s="305" t="s">
        <v>129</v>
      </c>
      <c r="E76" s="305"/>
      <c r="F76" s="327" t="s">
        <v>130</v>
      </c>
      <c r="G76" s="327"/>
      <c r="H76" s="328" t="s">
        <v>597</v>
      </c>
      <c r="I76" s="328"/>
      <c r="J76" s="307" t="s">
        <v>597</v>
      </c>
      <c r="K76" s="307" t="s">
        <v>376</v>
      </c>
      <c r="L76" s="307" t="s">
        <v>376</v>
      </c>
      <c r="M76" s="307" t="s">
        <v>376</v>
      </c>
      <c r="N76" s="307" t="s">
        <v>376</v>
      </c>
      <c r="O76" s="307" t="s">
        <v>597</v>
      </c>
      <c r="P76" s="307" t="s">
        <v>376</v>
      </c>
      <c r="Q76" s="307" t="s">
        <v>376</v>
      </c>
      <c r="R76" s="307" t="s">
        <v>376</v>
      </c>
      <c r="S76" s="307" t="s">
        <v>376</v>
      </c>
      <c r="T76" s="307" t="s">
        <v>376</v>
      </c>
      <c r="U76" s="328" t="s">
        <v>376</v>
      </c>
      <c r="V76" s="328"/>
      <c r="W76" s="328" t="s">
        <v>376</v>
      </c>
      <c r="X76" s="328"/>
    </row>
    <row r="77" spans="1:25" ht="11.25" customHeight="1">
      <c r="A77" s="333"/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3"/>
      <c r="Y77" s="333"/>
    </row>
    <row r="78" spans="1:25" ht="13.5" customHeight="1">
      <c r="A78" s="333"/>
      <c r="B78" s="333"/>
      <c r="C78" s="333"/>
      <c r="D78" s="333"/>
      <c r="E78" s="333"/>
      <c r="F78" s="333"/>
      <c r="G78" s="333"/>
      <c r="H78" s="333"/>
      <c r="I78" s="333"/>
      <c r="J78" s="333"/>
      <c r="K78" s="333"/>
      <c r="L78" s="333"/>
      <c r="M78" s="333"/>
      <c r="N78" s="333"/>
      <c r="O78" s="333"/>
      <c r="P78" s="333"/>
      <c r="Q78" s="333"/>
      <c r="R78" s="333"/>
      <c r="S78" s="333"/>
      <c r="T78" s="333"/>
      <c r="U78" s="333"/>
      <c r="V78" s="334"/>
      <c r="W78" s="334"/>
      <c r="X78" s="333"/>
      <c r="Y78" s="333"/>
    </row>
    <row r="79" spans="1:25" ht="16.5" customHeight="1">
      <c r="A79" s="333"/>
      <c r="B79" s="333"/>
      <c r="C79" s="333"/>
      <c r="D79" s="333"/>
      <c r="E79" s="333"/>
      <c r="F79" s="333"/>
      <c r="G79" s="333"/>
      <c r="H79" s="333"/>
      <c r="I79" s="333"/>
      <c r="J79" s="333"/>
      <c r="K79" s="333"/>
      <c r="L79" s="333"/>
      <c r="M79" s="333"/>
      <c r="N79" s="333"/>
      <c r="O79" s="333"/>
      <c r="P79" s="333"/>
      <c r="Q79" s="333"/>
      <c r="R79" s="333"/>
      <c r="S79" s="333"/>
      <c r="T79" s="333"/>
      <c r="U79" s="333"/>
      <c r="V79" s="333"/>
      <c r="W79" s="333"/>
      <c r="X79" s="333"/>
      <c r="Y79" s="333"/>
    </row>
    <row r="80" spans="1:25" ht="13.5" customHeight="1">
      <c r="A80" s="333"/>
      <c r="B80" s="333"/>
      <c r="C80" s="335"/>
      <c r="D80" s="335"/>
      <c r="E80" s="335"/>
      <c r="F80" s="335"/>
      <c r="G80" s="336"/>
      <c r="H80" s="336"/>
      <c r="I80" s="333"/>
      <c r="J80" s="333"/>
      <c r="K80" s="333"/>
      <c r="L80" s="333"/>
      <c r="M80" s="333"/>
      <c r="N80" s="333"/>
      <c r="O80" s="333"/>
      <c r="P80" s="333"/>
      <c r="Q80" s="333"/>
      <c r="R80" s="333"/>
      <c r="S80" s="333"/>
      <c r="T80" s="333"/>
      <c r="U80" s="333"/>
      <c r="V80" s="333"/>
      <c r="W80" s="333"/>
      <c r="X80" s="333"/>
      <c r="Y80" s="333"/>
    </row>
    <row r="81" spans="2:24" ht="8.25" customHeight="1">
      <c r="B81" s="326" t="s">
        <v>0</v>
      </c>
      <c r="C81" s="326"/>
      <c r="D81" s="326" t="s">
        <v>187</v>
      </c>
      <c r="E81" s="326" t="s">
        <v>2</v>
      </c>
      <c r="F81" s="326" t="s">
        <v>186</v>
      </c>
      <c r="G81" s="326"/>
      <c r="H81" s="326" t="s">
        <v>375</v>
      </c>
      <c r="I81" s="326"/>
      <c r="J81" s="326" t="s">
        <v>185</v>
      </c>
      <c r="K81" s="326"/>
      <c r="L81" s="326"/>
      <c r="M81" s="326"/>
      <c r="N81" s="326"/>
      <c r="O81" s="326"/>
      <c r="P81" s="326"/>
      <c r="Q81" s="326"/>
      <c r="R81" s="326"/>
      <c r="S81" s="326"/>
      <c r="T81" s="326"/>
      <c r="U81" s="326"/>
      <c r="V81" s="326"/>
      <c r="W81" s="326"/>
      <c r="X81" s="326"/>
    </row>
    <row r="82" spans="2:24" ht="11.25" customHeight="1">
      <c r="B82" s="326"/>
      <c r="C82" s="326"/>
      <c r="D82" s="326"/>
      <c r="E82" s="326"/>
      <c r="F82" s="326"/>
      <c r="G82" s="326"/>
      <c r="H82" s="326"/>
      <c r="I82" s="326"/>
      <c r="J82" s="326" t="s">
        <v>184</v>
      </c>
      <c r="K82" s="326" t="s">
        <v>179</v>
      </c>
      <c r="L82" s="326"/>
      <c r="M82" s="326"/>
      <c r="N82" s="326"/>
      <c r="O82" s="326"/>
      <c r="P82" s="326"/>
      <c r="Q82" s="326"/>
      <c r="R82" s="326"/>
      <c r="S82" s="326" t="s">
        <v>183</v>
      </c>
      <c r="T82" s="326" t="s">
        <v>179</v>
      </c>
      <c r="U82" s="326"/>
      <c r="V82" s="326"/>
      <c r="W82" s="326"/>
      <c r="X82" s="326"/>
    </row>
    <row r="83" spans="2:24" ht="2.25" customHeight="1">
      <c r="B83" s="326"/>
      <c r="C83" s="326"/>
      <c r="D83" s="326"/>
      <c r="E83" s="326"/>
      <c r="F83" s="326"/>
      <c r="G83" s="326"/>
      <c r="H83" s="326"/>
      <c r="I83" s="326"/>
      <c r="J83" s="326"/>
      <c r="K83" s="326"/>
      <c r="L83" s="326"/>
      <c r="M83" s="326"/>
      <c r="N83" s="326"/>
      <c r="O83" s="326"/>
      <c r="P83" s="326"/>
      <c r="Q83" s="326"/>
      <c r="R83" s="326"/>
      <c r="S83" s="326"/>
      <c r="T83" s="326" t="s">
        <v>182</v>
      </c>
      <c r="U83" s="326" t="s">
        <v>147</v>
      </c>
      <c r="V83" s="326"/>
      <c r="W83" s="326" t="s">
        <v>181</v>
      </c>
      <c r="X83" s="326"/>
    </row>
    <row r="84" spans="2:24" ht="5.25" customHeight="1">
      <c r="B84" s="326"/>
      <c r="C84" s="326"/>
      <c r="D84" s="326"/>
      <c r="E84" s="326"/>
      <c r="F84" s="326"/>
      <c r="G84" s="326"/>
      <c r="H84" s="326"/>
      <c r="I84" s="326"/>
      <c r="J84" s="326"/>
      <c r="K84" s="326" t="s">
        <v>180</v>
      </c>
      <c r="L84" s="326" t="s">
        <v>179</v>
      </c>
      <c r="M84" s="326"/>
      <c r="N84" s="326" t="s">
        <v>178</v>
      </c>
      <c r="O84" s="326" t="s">
        <v>177</v>
      </c>
      <c r="P84" s="326" t="s">
        <v>176</v>
      </c>
      <c r="Q84" s="326" t="s">
        <v>175</v>
      </c>
      <c r="R84" s="326" t="s">
        <v>174</v>
      </c>
      <c r="S84" s="326"/>
      <c r="T84" s="326"/>
      <c r="U84" s="326"/>
      <c r="V84" s="326"/>
      <c r="W84" s="326"/>
      <c r="X84" s="326"/>
    </row>
    <row r="85" spans="2:24" ht="2.25" customHeight="1">
      <c r="B85" s="326"/>
      <c r="C85" s="326"/>
      <c r="D85" s="326"/>
      <c r="E85" s="326"/>
      <c r="F85" s="326"/>
      <c r="G85" s="326"/>
      <c r="H85" s="326"/>
      <c r="I85" s="326"/>
      <c r="J85" s="326"/>
      <c r="K85" s="326"/>
      <c r="L85" s="326"/>
      <c r="M85" s="326"/>
      <c r="N85" s="326"/>
      <c r="O85" s="326"/>
      <c r="P85" s="326"/>
      <c r="Q85" s="326"/>
      <c r="R85" s="326"/>
      <c r="S85" s="326"/>
      <c r="T85" s="326"/>
      <c r="U85" s="326" t="s">
        <v>173</v>
      </c>
      <c r="V85" s="326"/>
      <c r="W85" s="326"/>
      <c r="X85" s="326"/>
    </row>
    <row r="86" spans="2:24" ht="39.75" customHeight="1">
      <c r="B86" s="326"/>
      <c r="C86" s="326"/>
      <c r="D86" s="326"/>
      <c r="E86" s="326"/>
      <c r="F86" s="326"/>
      <c r="G86" s="326"/>
      <c r="H86" s="326"/>
      <c r="I86" s="326"/>
      <c r="J86" s="326"/>
      <c r="K86" s="326"/>
      <c r="L86" s="305" t="s">
        <v>172</v>
      </c>
      <c r="M86" s="305" t="s">
        <v>171</v>
      </c>
      <c r="N86" s="326"/>
      <c r="O86" s="326"/>
      <c r="P86" s="326"/>
      <c r="Q86" s="326"/>
      <c r="R86" s="326"/>
      <c r="S86" s="326"/>
      <c r="T86" s="326"/>
      <c r="U86" s="326"/>
      <c r="V86" s="326"/>
      <c r="W86" s="326"/>
      <c r="X86" s="326"/>
    </row>
    <row r="87" spans="2:24" ht="8.25" customHeight="1">
      <c r="B87" s="332" t="s">
        <v>170</v>
      </c>
      <c r="C87" s="332"/>
      <c r="D87" s="306" t="s">
        <v>169</v>
      </c>
      <c r="E87" s="306" t="s">
        <v>168</v>
      </c>
      <c r="F87" s="332" t="s">
        <v>167</v>
      </c>
      <c r="G87" s="332"/>
      <c r="H87" s="332" t="s">
        <v>166</v>
      </c>
      <c r="I87" s="332"/>
      <c r="J87" s="306" t="s">
        <v>165</v>
      </c>
      <c r="K87" s="306" t="s">
        <v>164</v>
      </c>
      <c r="L87" s="306" t="s">
        <v>163</v>
      </c>
      <c r="M87" s="306" t="s">
        <v>162</v>
      </c>
      <c r="N87" s="306" t="s">
        <v>161</v>
      </c>
      <c r="O87" s="306" t="s">
        <v>160</v>
      </c>
      <c r="P87" s="306" t="s">
        <v>159</v>
      </c>
      <c r="Q87" s="306" t="s">
        <v>158</v>
      </c>
      <c r="R87" s="306" t="s">
        <v>157</v>
      </c>
      <c r="S87" s="306" t="s">
        <v>156</v>
      </c>
      <c r="T87" s="306" t="s">
        <v>155</v>
      </c>
      <c r="U87" s="332" t="s">
        <v>154</v>
      </c>
      <c r="V87" s="332"/>
      <c r="W87" s="332" t="s">
        <v>153</v>
      </c>
      <c r="X87" s="332"/>
    </row>
    <row r="88" spans="2:24" ht="13.5" customHeight="1">
      <c r="B88" s="326"/>
      <c r="C88" s="326"/>
      <c r="D88" s="305" t="s">
        <v>132</v>
      </c>
      <c r="E88" s="305"/>
      <c r="F88" s="327" t="s">
        <v>133</v>
      </c>
      <c r="G88" s="327"/>
      <c r="H88" s="328" t="s">
        <v>598</v>
      </c>
      <c r="I88" s="328"/>
      <c r="J88" s="307" t="s">
        <v>598</v>
      </c>
      <c r="K88" s="307" t="s">
        <v>599</v>
      </c>
      <c r="L88" s="307" t="s">
        <v>600</v>
      </c>
      <c r="M88" s="307" t="s">
        <v>601</v>
      </c>
      <c r="N88" s="307" t="s">
        <v>376</v>
      </c>
      <c r="O88" s="307" t="s">
        <v>602</v>
      </c>
      <c r="P88" s="307" t="s">
        <v>376</v>
      </c>
      <c r="Q88" s="307" t="s">
        <v>376</v>
      </c>
      <c r="R88" s="307" t="s">
        <v>376</v>
      </c>
      <c r="S88" s="307" t="s">
        <v>376</v>
      </c>
      <c r="T88" s="307" t="s">
        <v>376</v>
      </c>
      <c r="U88" s="328" t="s">
        <v>376</v>
      </c>
      <c r="V88" s="328"/>
      <c r="W88" s="328" t="s">
        <v>376</v>
      </c>
      <c r="X88" s="328"/>
    </row>
    <row r="89" spans="2:24" ht="17.25" customHeight="1">
      <c r="B89" s="326"/>
      <c r="C89" s="326"/>
      <c r="D89" s="305" t="s">
        <v>134</v>
      </c>
      <c r="E89" s="305"/>
      <c r="F89" s="327" t="s">
        <v>135</v>
      </c>
      <c r="G89" s="327"/>
      <c r="H89" s="328" t="s">
        <v>603</v>
      </c>
      <c r="I89" s="328"/>
      <c r="J89" s="307" t="s">
        <v>603</v>
      </c>
      <c r="K89" s="307" t="s">
        <v>603</v>
      </c>
      <c r="L89" s="307" t="s">
        <v>376</v>
      </c>
      <c r="M89" s="307" t="s">
        <v>603</v>
      </c>
      <c r="N89" s="307" t="s">
        <v>376</v>
      </c>
      <c r="O89" s="307" t="s">
        <v>376</v>
      </c>
      <c r="P89" s="307" t="s">
        <v>376</v>
      </c>
      <c r="Q89" s="307" t="s">
        <v>376</v>
      </c>
      <c r="R89" s="307" t="s">
        <v>376</v>
      </c>
      <c r="S89" s="307" t="s">
        <v>376</v>
      </c>
      <c r="T89" s="307" t="s">
        <v>376</v>
      </c>
      <c r="U89" s="328" t="s">
        <v>376</v>
      </c>
      <c r="V89" s="328"/>
      <c r="W89" s="328" t="s">
        <v>376</v>
      </c>
      <c r="X89" s="328"/>
    </row>
    <row r="90" spans="2:24" ht="13.5" customHeight="1">
      <c r="B90" s="326"/>
      <c r="C90" s="326"/>
      <c r="D90" s="305" t="s">
        <v>440</v>
      </c>
      <c r="E90" s="305"/>
      <c r="F90" s="327" t="s">
        <v>17</v>
      </c>
      <c r="G90" s="327"/>
      <c r="H90" s="328" t="s">
        <v>604</v>
      </c>
      <c r="I90" s="328"/>
      <c r="J90" s="307" t="s">
        <v>604</v>
      </c>
      <c r="K90" s="307" t="s">
        <v>605</v>
      </c>
      <c r="L90" s="307" t="s">
        <v>376</v>
      </c>
      <c r="M90" s="307" t="s">
        <v>605</v>
      </c>
      <c r="N90" s="307" t="s">
        <v>376</v>
      </c>
      <c r="O90" s="307" t="s">
        <v>606</v>
      </c>
      <c r="P90" s="307" t="s">
        <v>376</v>
      </c>
      <c r="Q90" s="307" t="s">
        <v>376</v>
      </c>
      <c r="R90" s="307" t="s">
        <v>376</v>
      </c>
      <c r="S90" s="307" t="s">
        <v>376</v>
      </c>
      <c r="T90" s="307" t="s">
        <v>376</v>
      </c>
      <c r="U90" s="328" t="s">
        <v>376</v>
      </c>
      <c r="V90" s="328"/>
      <c r="W90" s="328" t="s">
        <v>376</v>
      </c>
      <c r="X90" s="328"/>
    </row>
    <row r="91" spans="2:24" ht="13.5" customHeight="1">
      <c r="B91" s="326" t="s">
        <v>461</v>
      </c>
      <c r="C91" s="326"/>
      <c r="D91" s="305"/>
      <c r="E91" s="305"/>
      <c r="F91" s="327" t="s">
        <v>462</v>
      </c>
      <c r="G91" s="327"/>
      <c r="H91" s="328" t="s">
        <v>463</v>
      </c>
      <c r="I91" s="328"/>
      <c r="J91" s="307" t="s">
        <v>463</v>
      </c>
      <c r="K91" s="307" t="s">
        <v>376</v>
      </c>
      <c r="L91" s="307" t="s">
        <v>376</v>
      </c>
      <c r="M91" s="307" t="s">
        <v>376</v>
      </c>
      <c r="N91" s="307" t="s">
        <v>376</v>
      </c>
      <c r="O91" s="307" t="s">
        <v>463</v>
      </c>
      <c r="P91" s="307" t="s">
        <v>376</v>
      </c>
      <c r="Q91" s="307" t="s">
        <v>376</v>
      </c>
      <c r="R91" s="307" t="s">
        <v>376</v>
      </c>
      <c r="S91" s="307" t="s">
        <v>376</v>
      </c>
      <c r="T91" s="307" t="s">
        <v>376</v>
      </c>
      <c r="U91" s="328" t="s">
        <v>376</v>
      </c>
      <c r="V91" s="328"/>
      <c r="W91" s="328" t="s">
        <v>376</v>
      </c>
      <c r="X91" s="328"/>
    </row>
    <row r="92" spans="2:24" ht="13.5" customHeight="1">
      <c r="B92" s="326"/>
      <c r="C92" s="326"/>
      <c r="D92" s="305" t="s">
        <v>464</v>
      </c>
      <c r="E92" s="305"/>
      <c r="F92" s="327" t="s">
        <v>465</v>
      </c>
      <c r="G92" s="327"/>
      <c r="H92" s="328" t="s">
        <v>463</v>
      </c>
      <c r="I92" s="328"/>
      <c r="J92" s="307" t="s">
        <v>463</v>
      </c>
      <c r="K92" s="307" t="s">
        <v>376</v>
      </c>
      <c r="L92" s="307" t="s">
        <v>376</v>
      </c>
      <c r="M92" s="307" t="s">
        <v>376</v>
      </c>
      <c r="N92" s="307" t="s">
        <v>376</v>
      </c>
      <c r="O92" s="307" t="s">
        <v>463</v>
      </c>
      <c r="P92" s="307" t="s">
        <v>376</v>
      </c>
      <c r="Q92" s="307" t="s">
        <v>376</v>
      </c>
      <c r="R92" s="307" t="s">
        <v>376</v>
      </c>
      <c r="S92" s="307" t="s">
        <v>376</v>
      </c>
      <c r="T92" s="307" t="s">
        <v>376</v>
      </c>
      <c r="U92" s="328" t="s">
        <v>376</v>
      </c>
      <c r="V92" s="328"/>
      <c r="W92" s="328" t="s">
        <v>376</v>
      </c>
      <c r="X92" s="328"/>
    </row>
    <row r="93" spans="2:24" ht="13.5" customHeight="1">
      <c r="B93" s="326" t="s">
        <v>138</v>
      </c>
      <c r="C93" s="326"/>
      <c r="D93" s="305"/>
      <c r="E93" s="305"/>
      <c r="F93" s="327" t="s">
        <v>350</v>
      </c>
      <c r="G93" s="327"/>
      <c r="H93" s="328" t="s">
        <v>607</v>
      </c>
      <c r="I93" s="328"/>
      <c r="J93" s="307" t="s">
        <v>608</v>
      </c>
      <c r="K93" s="307" t="s">
        <v>608</v>
      </c>
      <c r="L93" s="307" t="s">
        <v>376</v>
      </c>
      <c r="M93" s="307" t="s">
        <v>608</v>
      </c>
      <c r="N93" s="307" t="s">
        <v>376</v>
      </c>
      <c r="O93" s="307" t="s">
        <v>376</v>
      </c>
      <c r="P93" s="307" t="s">
        <v>376</v>
      </c>
      <c r="Q93" s="307" t="s">
        <v>376</v>
      </c>
      <c r="R93" s="307" t="s">
        <v>376</v>
      </c>
      <c r="S93" s="307" t="s">
        <v>401</v>
      </c>
      <c r="T93" s="307" t="s">
        <v>401</v>
      </c>
      <c r="U93" s="328" t="s">
        <v>376</v>
      </c>
      <c r="V93" s="328"/>
      <c r="W93" s="328" t="s">
        <v>376</v>
      </c>
      <c r="X93" s="328"/>
    </row>
    <row r="94" spans="2:24" ht="13.5" customHeight="1">
      <c r="B94" s="326"/>
      <c r="C94" s="326"/>
      <c r="D94" s="305" t="s">
        <v>205</v>
      </c>
      <c r="E94" s="305"/>
      <c r="F94" s="327" t="s">
        <v>206</v>
      </c>
      <c r="G94" s="327"/>
      <c r="H94" s="328" t="s">
        <v>609</v>
      </c>
      <c r="I94" s="328"/>
      <c r="J94" s="307" t="s">
        <v>609</v>
      </c>
      <c r="K94" s="307" t="s">
        <v>609</v>
      </c>
      <c r="L94" s="307" t="s">
        <v>376</v>
      </c>
      <c r="M94" s="307" t="s">
        <v>609</v>
      </c>
      <c r="N94" s="307" t="s">
        <v>376</v>
      </c>
      <c r="O94" s="307" t="s">
        <v>376</v>
      </c>
      <c r="P94" s="307" t="s">
        <v>376</v>
      </c>
      <c r="Q94" s="307" t="s">
        <v>376</v>
      </c>
      <c r="R94" s="307" t="s">
        <v>376</v>
      </c>
      <c r="S94" s="307" t="s">
        <v>376</v>
      </c>
      <c r="T94" s="307" t="s">
        <v>376</v>
      </c>
      <c r="U94" s="328" t="s">
        <v>376</v>
      </c>
      <c r="V94" s="328"/>
      <c r="W94" s="328" t="s">
        <v>376</v>
      </c>
      <c r="X94" s="328"/>
    </row>
    <row r="95" spans="2:24" ht="13.5" customHeight="1">
      <c r="B95" s="326"/>
      <c r="C95" s="326"/>
      <c r="D95" s="305" t="s">
        <v>441</v>
      </c>
      <c r="E95" s="305"/>
      <c r="F95" s="327" t="s">
        <v>17</v>
      </c>
      <c r="G95" s="327"/>
      <c r="H95" s="328" t="s">
        <v>610</v>
      </c>
      <c r="I95" s="328"/>
      <c r="J95" s="307" t="s">
        <v>377</v>
      </c>
      <c r="K95" s="307" t="s">
        <v>377</v>
      </c>
      <c r="L95" s="307" t="s">
        <v>376</v>
      </c>
      <c r="M95" s="307" t="s">
        <v>377</v>
      </c>
      <c r="N95" s="307" t="s">
        <v>376</v>
      </c>
      <c r="O95" s="307" t="s">
        <v>376</v>
      </c>
      <c r="P95" s="307" t="s">
        <v>376</v>
      </c>
      <c r="Q95" s="307" t="s">
        <v>376</v>
      </c>
      <c r="R95" s="307" t="s">
        <v>376</v>
      </c>
      <c r="S95" s="307" t="s">
        <v>401</v>
      </c>
      <c r="T95" s="307" t="s">
        <v>401</v>
      </c>
      <c r="U95" s="328" t="s">
        <v>376</v>
      </c>
      <c r="V95" s="328"/>
      <c r="W95" s="328" t="s">
        <v>376</v>
      </c>
      <c r="X95" s="328"/>
    </row>
    <row r="96" spans="2:24" ht="13.5" customHeight="1">
      <c r="B96" s="326" t="s">
        <v>139</v>
      </c>
      <c r="C96" s="326"/>
      <c r="D96" s="305"/>
      <c r="E96" s="305"/>
      <c r="F96" s="327" t="s">
        <v>351</v>
      </c>
      <c r="G96" s="327"/>
      <c r="H96" s="328" t="s">
        <v>611</v>
      </c>
      <c r="I96" s="328"/>
      <c r="J96" s="307" t="s">
        <v>611</v>
      </c>
      <c r="K96" s="307" t="s">
        <v>612</v>
      </c>
      <c r="L96" s="307" t="s">
        <v>443</v>
      </c>
      <c r="M96" s="307" t="s">
        <v>613</v>
      </c>
      <c r="N96" s="307" t="s">
        <v>614</v>
      </c>
      <c r="O96" s="307" t="s">
        <v>444</v>
      </c>
      <c r="P96" s="307" t="s">
        <v>376</v>
      </c>
      <c r="Q96" s="307" t="s">
        <v>376</v>
      </c>
      <c r="R96" s="307" t="s">
        <v>376</v>
      </c>
      <c r="S96" s="307" t="s">
        <v>376</v>
      </c>
      <c r="T96" s="307" t="s">
        <v>376</v>
      </c>
      <c r="U96" s="328" t="s">
        <v>376</v>
      </c>
      <c r="V96" s="328"/>
      <c r="W96" s="328" t="s">
        <v>376</v>
      </c>
      <c r="X96" s="328"/>
    </row>
    <row r="97" spans="2:24" ht="13.5" customHeight="1">
      <c r="B97" s="326"/>
      <c r="C97" s="326"/>
      <c r="D97" s="305" t="s">
        <v>445</v>
      </c>
      <c r="E97" s="305"/>
      <c r="F97" s="327" t="s">
        <v>446</v>
      </c>
      <c r="G97" s="327"/>
      <c r="H97" s="328" t="s">
        <v>615</v>
      </c>
      <c r="I97" s="328"/>
      <c r="J97" s="307" t="s">
        <v>615</v>
      </c>
      <c r="K97" s="307" t="s">
        <v>376</v>
      </c>
      <c r="L97" s="307" t="s">
        <v>376</v>
      </c>
      <c r="M97" s="307" t="s">
        <v>376</v>
      </c>
      <c r="N97" s="307" t="s">
        <v>615</v>
      </c>
      <c r="O97" s="307" t="s">
        <v>376</v>
      </c>
      <c r="P97" s="307" t="s">
        <v>376</v>
      </c>
      <c r="Q97" s="307" t="s">
        <v>376</v>
      </c>
      <c r="R97" s="307" t="s">
        <v>376</v>
      </c>
      <c r="S97" s="307" t="s">
        <v>376</v>
      </c>
      <c r="T97" s="307" t="s">
        <v>376</v>
      </c>
      <c r="U97" s="328" t="s">
        <v>376</v>
      </c>
      <c r="V97" s="328"/>
      <c r="W97" s="328" t="s">
        <v>376</v>
      </c>
      <c r="X97" s="328"/>
    </row>
    <row r="98" spans="2:24" ht="13.5" customHeight="1">
      <c r="B98" s="326"/>
      <c r="C98" s="326"/>
      <c r="D98" s="305" t="s">
        <v>447</v>
      </c>
      <c r="E98" s="305"/>
      <c r="F98" s="327" t="s">
        <v>17</v>
      </c>
      <c r="G98" s="327"/>
      <c r="H98" s="328" t="s">
        <v>616</v>
      </c>
      <c r="I98" s="328"/>
      <c r="J98" s="307" t="s">
        <v>616</v>
      </c>
      <c r="K98" s="307" t="s">
        <v>612</v>
      </c>
      <c r="L98" s="307" t="s">
        <v>443</v>
      </c>
      <c r="M98" s="307" t="s">
        <v>613</v>
      </c>
      <c r="N98" s="307" t="s">
        <v>405</v>
      </c>
      <c r="O98" s="307" t="s">
        <v>444</v>
      </c>
      <c r="P98" s="307" t="s">
        <v>376</v>
      </c>
      <c r="Q98" s="307" t="s">
        <v>376</v>
      </c>
      <c r="R98" s="307" t="s">
        <v>376</v>
      </c>
      <c r="S98" s="307" t="s">
        <v>376</v>
      </c>
      <c r="T98" s="307" t="s">
        <v>376</v>
      </c>
      <c r="U98" s="328" t="s">
        <v>376</v>
      </c>
      <c r="V98" s="328"/>
      <c r="W98" s="328" t="s">
        <v>376</v>
      </c>
      <c r="X98" s="328"/>
    </row>
    <row r="99" spans="2:24" ht="13.5" customHeight="1">
      <c r="B99" s="326" t="s">
        <v>142</v>
      </c>
      <c r="C99" s="326"/>
      <c r="D99" s="305"/>
      <c r="E99" s="305"/>
      <c r="F99" s="327" t="s">
        <v>466</v>
      </c>
      <c r="G99" s="327"/>
      <c r="H99" s="328" t="s">
        <v>617</v>
      </c>
      <c r="I99" s="328"/>
      <c r="J99" s="307" t="s">
        <v>617</v>
      </c>
      <c r="K99" s="307" t="s">
        <v>395</v>
      </c>
      <c r="L99" s="307" t="s">
        <v>618</v>
      </c>
      <c r="M99" s="307" t="s">
        <v>619</v>
      </c>
      <c r="N99" s="307" t="s">
        <v>620</v>
      </c>
      <c r="O99" s="307" t="s">
        <v>376</v>
      </c>
      <c r="P99" s="307" t="s">
        <v>376</v>
      </c>
      <c r="Q99" s="307" t="s">
        <v>376</v>
      </c>
      <c r="R99" s="307" t="s">
        <v>376</v>
      </c>
      <c r="S99" s="307" t="s">
        <v>376</v>
      </c>
      <c r="T99" s="307" t="s">
        <v>376</v>
      </c>
      <c r="U99" s="328" t="s">
        <v>376</v>
      </c>
      <c r="V99" s="328"/>
      <c r="W99" s="328" t="s">
        <v>376</v>
      </c>
      <c r="X99" s="328"/>
    </row>
    <row r="100" spans="2:24" ht="13.5" customHeight="1">
      <c r="B100" s="326"/>
      <c r="C100" s="326"/>
      <c r="D100" s="305" t="s">
        <v>448</v>
      </c>
      <c r="E100" s="305"/>
      <c r="F100" s="327" t="s">
        <v>468</v>
      </c>
      <c r="G100" s="327"/>
      <c r="H100" s="328" t="s">
        <v>617</v>
      </c>
      <c r="I100" s="328"/>
      <c r="J100" s="307" t="s">
        <v>617</v>
      </c>
      <c r="K100" s="307" t="s">
        <v>395</v>
      </c>
      <c r="L100" s="307" t="s">
        <v>618</v>
      </c>
      <c r="M100" s="307" t="s">
        <v>619</v>
      </c>
      <c r="N100" s="307" t="s">
        <v>620</v>
      </c>
      <c r="O100" s="307" t="s">
        <v>376</v>
      </c>
      <c r="P100" s="307" t="s">
        <v>376</v>
      </c>
      <c r="Q100" s="307" t="s">
        <v>376</v>
      </c>
      <c r="R100" s="307" t="s">
        <v>376</v>
      </c>
      <c r="S100" s="307" t="s">
        <v>376</v>
      </c>
      <c r="T100" s="307" t="s">
        <v>376</v>
      </c>
      <c r="U100" s="328" t="s">
        <v>376</v>
      </c>
      <c r="V100" s="328"/>
      <c r="W100" s="328" t="s">
        <v>376</v>
      </c>
      <c r="X100" s="328"/>
    </row>
    <row r="101" spans="2:24" ht="13.5" customHeight="1">
      <c r="B101" s="329" t="s">
        <v>150</v>
      </c>
      <c r="C101" s="329"/>
      <c r="D101" s="329"/>
      <c r="E101" s="329"/>
      <c r="F101" s="329"/>
      <c r="G101" s="329"/>
      <c r="H101" s="330" t="s">
        <v>621</v>
      </c>
      <c r="I101" s="331"/>
      <c r="J101" s="308" t="s">
        <v>622</v>
      </c>
      <c r="K101" s="308" t="s">
        <v>623</v>
      </c>
      <c r="L101" s="308" t="s">
        <v>624</v>
      </c>
      <c r="M101" s="308" t="s">
        <v>625</v>
      </c>
      <c r="N101" s="308" t="s">
        <v>626</v>
      </c>
      <c r="O101" s="308" t="s">
        <v>627</v>
      </c>
      <c r="P101" s="308" t="s">
        <v>376</v>
      </c>
      <c r="Q101" s="308" t="s">
        <v>376</v>
      </c>
      <c r="R101" s="308" t="s">
        <v>534</v>
      </c>
      <c r="S101" s="308" t="s">
        <v>628</v>
      </c>
      <c r="T101" s="308" t="s">
        <v>628</v>
      </c>
      <c r="U101" s="331" t="s">
        <v>504</v>
      </c>
      <c r="V101" s="331"/>
      <c r="W101" s="331" t="s">
        <v>376</v>
      </c>
      <c r="X101" s="331"/>
    </row>
    <row r="102" spans="1:25" ht="14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25" ht="13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ht="14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ht="14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ht="14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4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ht="14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ht="14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25" ht="14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:25" ht="14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1:25" ht="14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4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1:25" ht="14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</row>
    <row r="115" spans="1:25" ht="14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</row>
    <row r="116" spans="1:25" ht="14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</row>
    <row r="117" spans="1:25" ht="14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</row>
    <row r="118" spans="1:25" ht="14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</row>
    <row r="119" spans="1:25" ht="14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</row>
    <row r="120" spans="1:25" ht="14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</row>
    <row r="121" spans="1:25" ht="14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</row>
    <row r="122" spans="1:25" ht="14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</row>
    <row r="123" spans="1:25" ht="14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</row>
    <row r="124" spans="1:25" ht="14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</row>
    <row r="125" spans="1:25" ht="14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</row>
    <row r="126" spans="1:25" ht="14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1:25" ht="14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</row>
    <row r="128" spans="1:25" ht="14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</row>
    <row r="129" spans="1:25" ht="14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</row>
    <row r="130" spans="1:25" ht="14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</row>
    <row r="131" spans="1:25" ht="14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</row>
    <row r="132" spans="1:25" ht="14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</row>
    <row r="133" spans="1:25" ht="14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</row>
    <row r="134" spans="1:25" ht="14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</row>
    <row r="135" spans="1:25" ht="14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</row>
    <row r="136" spans="1:25" ht="14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</row>
  </sheetData>
  <sheetProtection/>
  <mergeCells count="431">
    <mergeCell ref="A4:Y4"/>
    <mergeCell ref="B5:Y5"/>
    <mergeCell ref="A6:B6"/>
    <mergeCell ref="C6:F6"/>
    <mergeCell ref="G6:H6"/>
    <mergeCell ref="I6:Y6"/>
    <mergeCell ref="U11:V12"/>
    <mergeCell ref="B13:C13"/>
    <mergeCell ref="F13:G13"/>
    <mergeCell ref="H13:I13"/>
    <mergeCell ref="U13:V13"/>
    <mergeCell ref="W13:X13"/>
    <mergeCell ref="T9:T12"/>
    <mergeCell ref="U9:V10"/>
    <mergeCell ref="W9:X12"/>
    <mergeCell ref="K10:K12"/>
    <mergeCell ref="L10:M11"/>
    <mergeCell ref="N10:N12"/>
    <mergeCell ref="O10:O12"/>
    <mergeCell ref="P10:P12"/>
    <mergeCell ref="Q10:Q12"/>
    <mergeCell ref="R10:R12"/>
    <mergeCell ref="B7:C12"/>
    <mergeCell ref="D7:D12"/>
    <mergeCell ref="E7:E12"/>
    <mergeCell ref="F7:G12"/>
    <mergeCell ref="H7:I12"/>
    <mergeCell ref="J7:X7"/>
    <mergeCell ref="J8:J12"/>
    <mergeCell ref="K8:R9"/>
    <mergeCell ref="S8:S12"/>
    <mergeCell ref="B14:C14"/>
    <mergeCell ref="F14:G14"/>
    <mergeCell ref="H14:I14"/>
    <mergeCell ref="U14:V14"/>
    <mergeCell ref="W14:X14"/>
    <mergeCell ref="T8:X8"/>
    <mergeCell ref="B15:C15"/>
    <mergeCell ref="F15:G15"/>
    <mergeCell ref="H15:I15"/>
    <mergeCell ref="U15:V15"/>
    <mergeCell ref="W15:X15"/>
    <mergeCell ref="B16:C16"/>
    <mergeCell ref="F16:G16"/>
    <mergeCell ref="H16:I16"/>
    <mergeCell ref="U16:V16"/>
    <mergeCell ref="W16:X16"/>
    <mergeCell ref="B17:C17"/>
    <mergeCell ref="F17:G17"/>
    <mergeCell ref="H17:I17"/>
    <mergeCell ref="U17:V17"/>
    <mergeCell ref="W17:X17"/>
    <mergeCell ref="B18:C18"/>
    <mergeCell ref="F18:G18"/>
    <mergeCell ref="H18:I18"/>
    <mergeCell ref="U18:V18"/>
    <mergeCell ref="W18:X18"/>
    <mergeCell ref="B19:C19"/>
    <mergeCell ref="F19:G19"/>
    <mergeCell ref="H19:I19"/>
    <mergeCell ref="U19:V19"/>
    <mergeCell ref="W19:X19"/>
    <mergeCell ref="B20:C20"/>
    <mergeCell ref="F20:G20"/>
    <mergeCell ref="H20:I20"/>
    <mergeCell ref="U20:V20"/>
    <mergeCell ref="W20:X20"/>
    <mergeCell ref="B21:C21"/>
    <mergeCell ref="F21:G21"/>
    <mergeCell ref="H21:I21"/>
    <mergeCell ref="U21:V21"/>
    <mergeCell ref="W21:X21"/>
    <mergeCell ref="B22:C22"/>
    <mergeCell ref="F22:G22"/>
    <mergeCell ref="H22:I22"/>
    <mergeCell ref="U22:V22"/>
    <mergeCell ref="W22:X22"/>
    <mergeCell ref="B23:C23"/>
    <mergeCell ref="F23:G23"/>
    <mergeCell ref="H23:I23"/>
    <mergeCell ref="U23:V23"/>
    <mergeCell ref="W23:X23"/>
    <mergeCell ref="B24:C24"/>
    <mergeCell ref="F24:G24"/>
    <mergeCell ref="H24:I24"/>
    <mergeCell ref="U24:V24"/>
    <mergeCell ref="W24:X24"/>
    <mergeCell ref="B25:C25"/>
    <mergeCell ref="F25:G25"/>
    <mergeCell ref="H25:I25"/>
    <mergeCell ref="U25:V25"/>
    <mergeCell ref="W25:X25"/>
    <mergeCell ref="B26:C26"/>
    <mergeCell ref="F26:G26"/>
    <mergeCell ref="H26:I26"/>
    <mergeCell ref="U26:V26"/>
    <mergeCell ref="W26:X26"/>
    <mergeCell ref="B27:C27"/>
    <mergeCell ref="F27:G27"/>
    <mergeCell ref="H27:I27"/>
    <mergeCell ref="U27:V27"/>
    <mergeCell ref="W27:X27"/>
    <mergeCell ref="B28:C28"/>
    <mergeCell ref="F28:G28"/>
    <mergeCell ref="H28:I28"/>
    <mergeCell ref="U28:V28"/>
    <mergeCell ref="W28:X28"/>
    <mergeCell ref="B29:C29"/>
    <mergeCell ref="F29:G29"/>
    <mergeCell ref="H29:I29"/>
    <mergeCell ref="U29:V29"/>
    <mergeCell ref="W29:X29"/>
    <mergeCell ref="B30:C30"/>
    <mergeCell ref="F30:G30"/>
    <mergeCell ref="H30:I30"/>
    <mergeCell ref="U30:V30"/>
    <mergeCell ref="W30:X30"/>
    <mergeCell ref="B31:C31"/>
    <mergeCell ref="F31:G31"/>
    <mergeCell ref="H31:I31"/>
    <mergeCell ref="U31:V31"/>
    <mergeCell ref="W31:X31"/>
    <mergeCell ref="B32:C32"/>
    <mergeCell ref="F32:G32"/>
    <mergeCell ref="H32:I32"/>
    <mergeCell ref="U32:V32"/>
    <mergeCell ref="W32:X32"/>
    <mergeCell ref="B33:C33"/>
    <mergeCell ref="F33:G33"/>
    <mergeCell ref="H33:I33"/>
    <mergeCell ref="U33:V33"/>
    <mergeCell ref="W33:X33"/>
    <mergeCell ref="B34:C34"/>
    <mergeCell ref="F34:G34"/>
    <mergeCell ref="H34:I34"/>
    <mergeCell ref="U34:V34"/>
    <mergeCell ref="W34:X34"/>
    <mergeCell ref="B35:C35"/>
    <mergeCell ref="F35:G35"/>
    <mergeCell ref="H35:I35"/>
    <mergeCell ref="U35:V35"/>
    <mergeCell ref="W35:X35"/>
    <mergeCell ref="B36:C36"/>
    <mergeCell ref="F36:G36"/>
    <mergeCell ref="H36:I36"/>
    <mergeCell ref="U36:V36"/>
    <mergeCell ref="W36:X36"/>
    <mergeCell ref="B37:C37"/>
    <mergeCell ref="F37:G37"/>
    <mergeCell ref="H37:I37"/>
    <mergeCell ref="U37:V37"/>
    <mergeCell ref="W37:X37"/>
    <mergeCell ref="U48:V49"/>
    <mergeCell ref="B38:C38"/>
    <mergeCell ref="F38:G38"/>
    <mergeCell ref="H38:I38"/>
    <mergeCell ref="U38:V38"/>
    <mergeCell ref="W38:X38"/>
    <mergeCell ref="B39:C39"/>
    <mergeCell ref="F39:G39"/>
    <mergeCell ref="H39:I39"/>
    <mergeCell ref="U39:V39"/>
    <mergeCell ref="W39:X39"/>
    <mergeCell ref="T45:X45"/>
    <mergeCell ref="A40:Y40"/>
    <mergeCell ref="A41:U41"/>
    <mergeCell ref="V41:W41"/>
    <mergeCell ref="X41:Y41"/>
    <mergeCell ref="A42:Y42"/>
    <mergeCell ref="A43:B43"/>
    <mergeCell ref="C43:F43"/>
    <mergeCell ref="G43:H43"/>
    <mergeCell ref="I43:Y43"/>
    <mergeCell ref="B50:C50"/>
    <mergeCell ref="F50:G50"/>
    <mergeCell ref="H50:I50"/>
    <mergeCell ref="U50:V50"/>
    <mergeCell ref="W50:X50"/>
    <mergeCell ref="T46:T49"/>
    <mergeCell ref="U46:V47"/>
    <mergeCell ref="W46:X49"/>
    <mergeCell ref="K47:K49"/>
    <mergeCell ref="L47:M48"/>
    <mergeCell ref="N47:N49"/>
    <mergeCell ref="O47:O49"/>
    <mergeCell ref="P47:P49"/>
    <mergeCell ref="Q47:Q49"/>
    <mergeCell ref="R47:R49"/>
    <mergeCell ref="B44:C49"/>
    <mergeCell ref="D44:D49"/>
    <mergeCell ref="E44:E49"/>
    <mergeCell ref="F44:G49"/>
    <mergeCell ref="H44:I49"/>
    <mergeCell ref="J44:X44"/>
    <mergeCell ref="J45:J49"/>
    <mergeCell ref="K45:R46"/>
    <mergeCell ref="S45:S49"/>
    <mergeCell ref="B51:C51"/>
    <mergeCell ref="F51:G51"/>
    <mergeCell ref="H51:I51"/>
    <mergeCell ref="U51:V51"/>
    <mergeCell ref="W51:X51"/>
    <mergeCell ref="B52:C52"/>
    <mergeCell ref="F52:G52"/>
    <mergeCell ref="H52:I52"/>
    <mergeCell ref="U52:V52"/>
    <mergeCell ref="W52:X52"/>
    <mergeCell ref="B53:C53"/>
    <mergeCell ref="F53:G53"/>
    <mergeCell ref="H53:I53"/>
    <mergeCell ref="U53:V53"/>
    <mergeCell ref="W53:X53"/>
    <mergeCell ref="B54:C54"/>
    <mergeCell ref="F54:G54"/>
    <mergeCell ref="H54:I54"/>
    <mergeCell ref="U54:V54"/>
    <mergeCell ref="W54:X54"/>
    <mergeCell ref="B55:C55"/>
    <mergeCell ref="F55:G55"/>
    <mergeCell ref="H55:I55"/>
    <mergeCell ref="U55:V55"/>
    <mergeCell ref="W55:X55"/>
    <mergeCell ref="B56:C56"/>
    <mergeCell ref="F56:G56"/>
    <mergeCell ref="H56:I56"/>
    <mergeCell ref="U56:V56"/>
    <mergeCell ref="W56:X56"/>
    <mergeCell ref="B57:C57"/>
    <mergeCell ref="F57:G57"/>
    <mergeCell ref="H57:I57"/>
    <mergeCell ref="U57:V57"/>
    <mergeCell ref="W57:X57"/>
    <mergeCell ref="B58:C58"/>
    <mergeCell ref="F58:G58"/>
    <mergeCell ref="H58:I58"/>
    <mergeCell ref="U58:V58"/>
    <mergeCell ref="W58:X58"/>
    <mergeCell ref="B59:C59"/>
    <mergeCell ref="F59:G59"/>
    <mergeCell ref="H59:I59"/>
    <mergeCell ref="U59:V59"/>
    <mergeCell ref="W59:X59"/>
    <mergeCell ref="B60:C60"/>
    <mergeCell ref="F60:G60"/>
    <mergeCell ref="H60:I60"/>
    <mergeCell ref="U60:V60"/>
    <mergeCell ref="W60:X60"/>
    <mergeCell ref="B61:C61"/>
    <mergeCell ref="F61:G61"/>
    <mergeCell ref="H61:I61"/>
    <mergeCell ref="U61:V61"/>
    <mergeCell ref="W61:X61"/>
    <mergeCell ref="B62:C62"/>
    <mergeCell ref="F62:G62"/>
    <mergeCell ref="H62:I62"/>
    <mergeCell ref="U62:V62"/>
    <mergeCell ref="W62:X62"/>
    <mergeCell ref="B63:C63"/>
    <mergeCell ref="F63:G63"/>
    <mergeCell ref="H63:I63"/>
    <mergeCell ref="U63:V63"/>
    <mergeCell ref="W63:X63"/>
    <mergeCell ref="B64:C64"/>
    <mergeCell ref="F64:G64"/>
    <mergeCell ref="H64:I64"/>
    <mergeCell ref="U64:V64"/>
    <mergeCell ref="W64:X64"/>
    <mergeCell ref="B65:C65"/>
    <mergeCell ref="F65:G65"/>
    <mergeCell ref="H65:I65"/>
    <mergeCell ref="U65:V65"/>
    <mergeCell ref="W65:X65"/>
    <mergeCell ref="B66:C66"/>
    <mergeCell ref="F66:G66"/>
    <mergeCell ref="H66:I66"/>
    <mergeCell ref="U66:V66"/>
    <mergeCell ref="W66:X66"/>
    <mergeCell ref="B67:C67"/>
    <mergeCell ref="F67:G67"/>
    <mergeCell ref="H67:I67"/>
    <mergeCell ref="U67:V67"/>
    <mergeCell ref="W67:X67"/>
    <mergeCell ref="B68:C68"/>
    <mergeCell ref="F68:G68"/>
    <mergeCell ref="H68:I68"/>
    <mergeCell ref="U68:V68"/>
    <mergeCell ref="W68:X68"/>
    <mergeCell ref="B69:C69"/>
    <mergeCell ref="F69:G69"/>
    <mergeCell ref="H69:I69"/>
    <mergeCell ref="U69:V69"/>
    <mergeCell ref="W69:X69"/>
    <mergeCell ref="B70:C70"/>
    <mergeCell ref="F70:G70"/>
    <mergeCell ref="H70:I70"/>
    <mergeCell ref="U70:V70"/>
    <mergeCell ref="W70:X70"/>
    <mergeCell ref="B71:C71"/>
    <mergeCell ref="F71:G71"/>
    <mergeCell ref="H71:I71"/>
    <mergeCell ref="U71:V71"/>
    <mergeCell ref="W71:X71"/>
    <mergeCell ref="B72:C72"/>
    <mergeCell ref="F72:G72"/>
    <mergeCell ref="H72:I72"/>
    <mergeCell ref="U72:V72"/>
    <mergeCell ref="W72:X72"/>
    <mergeCell ref="B73:C73"/>
    <mergeCell ref="F73:G73"/>
    <mergeCell ref="H73:I73"/>
    <mergeCell ref="U73:V73"/>
    <mergeCell ref="W73:X73"/>
    <mergeCell ref="B74:C74"/>
    <mergeCell ref="F74:G74"/>
    <mergeCell ref="H74:I74"/>
    <mergeCell ref="U74:V74"/>
    <mergeCell ref="W74:X74"/>
    <mergeCell ref="U85:V86"/>
    <mergeCell ref="B75:C75"/>
    <mergeCell ref="F75:G75"/>
    <mergeCell ref="H75:I75"/>
    <mergeCell ref="U75:V75"/>
    <mergeCell ref="W75:X75"/>
    <mergeCell ref="B76:C76"/>
    <mergeCell ref="F76:G76"/>
    <mergeCell ref="H76:I76"/>
    <mergeCell ref="U76:V76"/>
    <mergeCell ref="W76:X76"/>
    <mergeCell ref="T82:X82"/>
    <mergeCell ref="A77:Y77"/>
    <mergeCell ref="A78:U78"/>
    <mergeCell ref="V78:W78"/>
    <mergeCell ref="X78:Y78"/>
    <mergeCell ref="A79:Y79"/>
    <mergeCell ref="A80:B80"/>
    <mergeCell ref="C80:F80"/>
    <mergeCell ref="G80:H80"/>
    <mergeCell ref="I80:Y80"/>
    <mergeCell ref="B87:C87"/>
    <mergeCell ref="F87:G87"/>
    <mergeCell ref="H87:I87"/>
    <mergeCell ref="U87:V87"/>
    <mergeCell ref="W87:X87"/>
    <mergeCell ref="T83:T86"/>
    <mergeCell ref="U83:V84"/>
    <mergeCell ref="W83:X86"/>
    <mergeCell ref="K84:K86"/>
    <mergeCell ref="L84:M85"/>
    <mergeCell ref="N84:N86"/>
    <mergeCell ref="O84:O86"/>
    <mergeCell ref="P84:P86"/>
    <mergeCell ref="Q84:Q86"/>
    <mergeCell ref="R84:R86"/>
    <mergeCell ref="B81:C86"/>
    <mergeCell ref="D81:D86"/>
    <mergeCell ref="E81:E86"/>
    <mergeCell ref="F81:G86"/>
    <mergeCell ref="H81:I86"/>
    <mergeCell ref="J81:X81"/>
    <mergeCell ref="J82:J86"/>
    <mergeCell ref="K82:R83"/>
    <mergeCell ref="S82:S86"/>
    <mergeCell ref="B88:C88"/>
    <mergeCell ref="F88:G88"/>
    <mergeCell ref="H88:I88"/>
    <mergeCell ref="U88:V88"/>
    <mergeCell ref="W88:X88"/>
    <mergeCell ref="B89:C89"/>
    <mergeCell ref="F89:G89"/>
    <mergeCell ref="H89:I89"/>
    <mergeCell ref="U89:V89"/>
    <mergeCell ref="W89:X89"/>
    <mergeCell ref="B90:C90"/>
    <mergeCell ref="F90:G90"/>
    <mergeCell ref="H90:I90"/>
    <mergeCell ref="U90:V90"/>
    <mergeCell ref="W90:X90"/>
    <mergeCell ref="B91:C91"/>
    <mergeCell ref="F91:G91"/>
    <mergeCell ref="H91:I91"/>
    <mergeCell ref="U91:V91"/>
    <mergeCell ref="W91:X91"/>
    <mergeCell ref="B92:C92"/>
    <mergeCell ref="F92:G92"/>
    <mergeCell ref="H92:I92"/>
    <mergeCell ref="U92:V92"/>
    <mergeCell ref="W92:X92"/>
    <mergeCell ref="B93:C93"/>
    <mergeCell ref="F93:G93"/>
    <mergeCell ref="H93:I93"/>
    <mergeCell ref="U93:V93"/>
    <mergeCell ref="W93:X93"/>
    <mergeCell ref="B94:C94"/>
    <mergeCell ref="F94:G94"/>
    <mergeCell ref="H94:I94"/>
    <mergeCell ref="U94:V94"/>
    <mergeCell ref="W94:X94"/>
    <mergeCell ref="B95:C95"/>
    <mergeCell ref="F95:G95"/>
    <mergeCell ref="H95:I95"/>
    <mergeCell ref="U95:V95"/>
    <mergeCell ref="W95:X95"/>
    <mergeCell ref="B96:C96"/>
    <mergeCell ref="F96:G96"/>
    <mergeCell ref="H96:I96"/>
    <mergeCell ref="U96:V96"/>
    <mergeCell ref="W96:X96"/>
    <mergeCell ref="B97:C97"/>
    <mergeCell ref="F97:G97"/>
    <mergeCell ref="H97:I97"/>
    <mergeCell ref="U97:V97"/>
    <mergeCell ref="W97:X97"/>
    <mergeCell ref="B98:C98"/>
    <mergeCell ref="F98:G98"/>
    <mergeCell ref="H98:I98"/>
    <mergeCell ref="U98:V98"/>
    <mergeCell ref="W98:X98"/>
    <mergeCell ref="B99:C99"/>
    <mergeCell ref="F99:G99"/>
    <mergeCell ref="H99:I99"/>
    <mergeCell ref="U99:V99"/>
    <mergeCell ref="W99:X99"/>
    <mergeCell ref="B100:C100"/>
    <mergeCell ref="F100:G100"/>
    <mergeCell ref="H100:I100"/>
    <mergeCell ref="U100:V100"/>
    <mergeCell ref="W100:X100"/>
    <mergeCell ref="B101:G101"/>
    <mergeCell ref="H101:I101"/>
    <mergeCell ref="U101:V101"/>
    <mergeCell ref="W101:X101"/>
  </mergeCells>
  <printOptions/>
  <pageMargins left="0.14583333333333334" right="0.052083333333333336" top="0.62" bottom="0.43" header="0.5118110236220472" footer="0.3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view="pageLayout" zoomScale="95" zoomScaleSheetLayoutView="100" zoomScalePageLayoutView="95" workbookViewId="0" topLeftCell="C1">
      <selection activeCell="G12" sqref="G12"/>
    </sheetView>
  </sheetViews>
  <sheetFormatPr defaultColWidth="8.796875" defaultRowHeight="14.25"/>
  <cols>
    <col min="1" max="1" width="4.8984375" style="52" hidden="1" customWidth="1"/>
    <col min="2" max="2" width="4.8984375" style="52" customWidth="1"/>
    <col min="3" max="3" width="6.69921875" style="52" customWidth="1"/>
    <col min="4" max="4" width="3.3984375" style="52" hidden="1" customWidth="1"/>
    <col min="5" max="5" width="50.19921875" style="52" customWidth="1"/>
    <col min="6" max="6" width="11.59765625" style="52" customWidth="1"/>
    <col min="7" max="7" width="11.5" style="52" customWidth="1"/>
    <col min="8" max="8" width="10.59765625" style="52" customWidth="1"/>
    <col min="9" max="9" width="6.69921875" style="52" customWidth="1"/>
    <col min="10" max="10" width="9.5" style="52" customWidth="1"/>
    <col min="11" max="11" width="10.5" style="52" customWidth="1"/>
    <col min="12" max="12" width="14.59765625" style="52" customWidth="1"/>
    <col min="13" max="16384" width="9" style="52" customWidth="1"/>
  </cols>
  <sheetData>
    <row r="1" ht="12.75">
      <c r="C1" s="73"/>
    </row>
    <row r="2" spans="2:12" ht="18" customHeight="1">
      <c r="B2" s="60"/>
      <c r="E2" s="168" t="s">
        <v>479</v>
      </c>
      <c r="F2" s="60"/>
      <c r="G2" s="60"/>
      <c r="H2" s="60"/>
      <c r="I2" s="60"/>
      <c r="J2" s="60"/>
      <c r="K2" s="62" t="s">
        <v>190</v>
      </c>
      <c r="L2" s="60"/>
    </row>
    <row r="3" spans="1:10" ht="0.75" customHeight="1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2" s="51" customFormat="1" ht="12.75">
      <c r="A4" s="340" t="s">
        <v>191</v>
      </c>
      <c r="B4" s="341" t="s">
        <v>0</v>
      </c>
      <c r="C4" s="341" t="s">
        <v>192</v>
      </c>
      <c r="D4" s="341" t="s">
        <v>193</v>
      </c>
      <c r="E4" s="338" t="s">
        <v>194</v>
      </c>
      <c r="F4" s="338" t="s">
        <v>195</v>
      </c>
      <c r="G4" s="338" t="s">
        <v>196</v>
      </c>
      <c r="H4" s="338"/>
      <c r="I4" s="338"/>
      <c r="J4" s="338"/>
      <c r="K4" s="338"/>
      <c r="L4" s="339"/>
    </row>
    <row r="5" spans="1:12" s="51" customFormat="1" ht="12.75">
      <c r="A5" s="340"/>
      <c r="B5" s="341"/>
      <c r="C5" s="341"/>
      <c r="D5" s="341"/>
      <c r="E5" s="338"/>
      <c r="F5" s="338"/>
      <c r="G5" s="338" t="s">
        <v>354</v>
      </c>
      <c r="H5" s="338" t="s">
        <v>197</v>
      </c>
      <c r="I5" s="338"/>
      <c r="J5" s="338"/>
      <c r="K5" s="338"/>
      <c r="L5" s="339"/>
    </row>
    <row r="6" spans="1:12" s="51" customFormat="1" ht="12.75">
      <c r="A6" s="340"/>
      <c r="B6" s="341"/>
      <c r="C6" s="341"/>
      <c r="D6" s="341"/>
      <c r="E6" s="338"/>
      <c r="F6" s="338"/>
      <c r="G6" s="338"/>
      <c r="H6" s="338" t="s">
        <v>198</v>
      </c>
      <c r="I6" s="338" t="s">
        <v>199</v>
      </c>
      <c r="J6" s="338" t="s">
        <v>200</v>
      </c>
      <c r="K6" s="338" t="s">
        <v>372</v>
      </c>
      <c r="L6" s="339"/>
    </row>
    <row r="7" spans="1:12" s="51" customFormat="1" ht="12.75">
      <c r="A7" s="340"/>
      <c r="B7" s="341"/>
      <c r="C7" s="341"/>
      <c r="D7" s="341"/>
      <c r="E7" s="338"/>
      <c r="F7" s="338"/>
      <c r="G7" s="338"/>
      <c r="H7" s="338"/>
      <c r="I7" s="338"/>
      <c r="J7" s="338"/>
      <c r="K7" s="338"/>
      <c r="L7" s="339"/>
    </row>
    <row r="8" spans="1:12" s="51" customFormat="1" ht="12.75">
      <c r="A8" s="340"/>
      <c r="B8" s="341"/>
      <c r="C8" s="341"/>
      <c r="D8" s="341"/>
      <c r="E8" s="338"/>
      <c r="F8" s="338"/>
      <c r="G8" s="338"/>
      <c r="H8" s="338"/>
      <c r="I8" s="338"/>
      <c r="J8" s="338"/>
      <c r="K8" s="338"/>
      <c r="L8" s="339"/>
    </row>
    <row r="9" spans="1:12" ht="7.5" customHeight="1">
      <c r="A9" s="65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  <c r="L9" s="66"/>
    </row>
    <row r="10" spans="1:12" s="73" customFormat="1" ht="12.75">
      <c r="A10" s="67"/>
      <c r="B10" s="68" t="s">
        <v>14</v>
      </c>
      <c r="C10" s="69" t="s">
        <v>201</v>
      </c>
      <c r="D10" s="70"/>
      <c r="E10" s="71" t="s">
        <v>294</v>
      </c>
      <c r="F10" s="199">
        <f>SUM(G10)</f>
        <v>2515565</v>
      </c>
      <c r="G10" s="199">
        <f>SUM(H10:K10)</f>
        <v>2515565</v>
      </c>
      <c r="H10" s="199">
        <f>SUM(H11:H12)</f>
        <v>961685</v>
      </c>
      <c r="I10" s="199">
        <f>SUM(I11:I11)</f>
        <v>0</v>
      </c>
      <c r="J10" s="200">
        <f>SUM(J11:J11)</f>
        <v>0</v>
      </c>
      <c r="K10" s="199">
        <f>SUM(K11:K11)</f>
        <v>1553880</v>
      </c>
      <c r="L10" s="72"/>
    </row>
    <row r="11" spans="1:12" ht="12.75">
      <c r="A11" s="74"/>
      <c r="B11" s="75"/>
      <c r="C11" s="75"/>
      <c r="D11" s="23" t="s">
        <v>202</v>
      </c>
      <c r="E11" s="76" t="s">
        <v>458</v>
      </c>
      <c r="F11" s="201">
        <f>SUM(G11)</f>
        <v>2515565</v>
      </c>
      <c r="G11" s="201">
        <f>SUM(H11:K11)</f>
        <v>2515565</v>
      </c>
      <c r="H11" s="264">
        <v>961685</v>
      </c>
      <c r="I11" s="202">
        <v>0</v>
      </c>
      <c r="J11" s="203">
        <v>0</v>
      </c>
      <c r="K11" s="202">
        <v>1553880</v>
      </c>
      <c r="L11" s="77"/>
    </row>
    <row r="12" spans="1:12" ht="12.75">
      <c r="A12" s="74"/>
      <c r="B12" s="75"/>
      <c r="C12" s="75"/>
      <c r="D12" s="23"/>
      <c r="E12" s="76"/>
      <c r="F12" s="201"/>
      <c r="G12" s="201"/>
      <c r="H12" s="264"/>
      <c r="I12" s="202"/>
      <c r="J12" s="203"/>
      <c r="K12" s="202"/>
      <c r="L12" s="77"/>
    </row>
    <row r="13" spans="1:12" s="73" customFormat="1" ht="12.75">
      <c r="A13" s="78"/>
      <c r="B13" s="33" t="s">
        <v>26</v>
      </c>
      <c r="C13" s="79" t="s">
        <v>27</v>
      </c>
      <c r="D13" s="79"/>
      <c r="E13" s="80" t="s">
        <v>28</v>
      </c>
      <c r="F13" s="204">
        <f>SUM(G13)</f>
        <v>130000</v>
      </c>
      <c r="G13" s="204">
        <f>SUM(H13:K13)</f>
        <v>130000</v>
      </c>
      <c r="H13" s="204">
        <f>SUM(H14:H14)</f>
        <v>130000</v>
      </c>
      <c r="I13" s="204">
        <v>0</v>
      </c>
      <c r="J13" s="205">
        <v>0</v>
      </c>
      <c r="K13" s="204">
        <v>0</v>
      </c>
      <c r="L13" s="72"/>
    </row>
    <row r="14" spans="1:12" ht="12.75">
      <c r="A14" s="81"/>
      <c r="B14" s="82"/>
      <c r="C14" s="82"/>
      <c r="D14" s="23" t="s">
        <v>202</v>
      </c>
      <c r="E14" s="83" t="s">
        <v>374</v>
      </c>
      <c r="F14" s="27">
        <f>SUM(G14)</f>
        <v>130000</v>
      </c>
      <c r="G14" s="27">
        <f>SUM(H14:K14)</f>
        <v>130000</v>
      </c>
      <c r="H14" s="267">
        <v>130000</v>
      </c>
      <c r="I14" s="206"/>
      <c r="J14" s="207"/>
      <c r="K14" s="206"/>
      <c r="L14" s="77"/>
    </row>
    <row r="15" spans="1:12" s="73" customFormat="1" ht="12.75" hidden="1">
      <c r="A15" s="78"/>
      <c r="B15" s="33" t="s">
        <v>29</v>
      </c>
      <c r="C15" s="79" t="s">
        <v>31</v>
      </c>
      <c r="D15" s="79"/>
      <c r="E15" s="80" t="s">
        <v>203</v>
      </c>
      <c r="F15" s="204">
        <f>SUM(G15)</f>
        <v>0</v>
      </c>
      <c r="G15" s="204">
        <f>SUM(H15:K15)</f>
        <v>0</v>
      </c>
      <c r="H15" s="204">
        <f>SUM(H16:H17)</f>
        <v>0</v>
      </c>
      <c r="I15" s="204">
        <v>0</v>
      </c>
      <c r="J15" s="205">
        <v>0</v>
      </c>
      <c r="K15" s="204">
        <v>0</v>
      </c>
      <c r="L15" s="72"/>
    </row>
    <row r="16" spans="1:12" ht="12.75" hidden="1">
      <c r="A16" s="81"/>
      <c r="B16" s="82"/>
      <c r="C16" s="82"/>
      <c r="D16" s="82" t="s">
        <v>202</v>
      </c>
      <c r="E16" s="83" t="s">
        <v>480</v>
      </c>
      <c r="F16" s="27">
        <f aca="true" t="shared" si="0" ref="F16:F26">SUM(G16)</f>
        <v>0</v>
      </c>
      <c r="G16" s="27">
        <f>SUM(H16:K16)</f>
        <v>0</v>
      </c>
      <c r="H16" s="267"/>
      <c r="I16" s="206"/>
      <c r="J16" s="207"/>
      <c r="K16" s="206"/>
      <c r="L16" s="77"/>
    </row>
    <row r="17" spans="1:12" ht="12.75" hidden="1">
      <c r="A17" s="81"/>
      <c r="B17" s="82"/>
      <c r="C17" s="82"/>
      <c r="D17" s="82"/>
      <c r="E17" s="83" t="s">
        <v>453</v>
      </c>
      <c r="F17" s="27">
        <f t="shared" si="0"/>
        <v>0</v>
      </c>
      <c r="G17" s="27">
        <f>SUM(H17:K17)</f>
        <v>0</v>
      </c>
      <c r="H17" s="267"/>
      <c r="I17" s="206"/>
      <c r="J17" s="207"/>
      <c r="K17" s="206"/>
      <c r="L17" s="77"/>
    </row>
    <row r="18" spans="1:12" ht="12.75" hidden="1">
      <c r="A18" s="81"/>
      <c r="B18" s="33" t="s">
        <v>37</v>
      </c>
      <c r="C18" s="79" t="s">
        <v>403</v>
      </c>
      <c r="D18" s="33"/>
      <c r="E18" s="80" t="s">
        <v>459</v>
      </c>
      <c r="F18" s="204">
        <f t="shared" si="0"/>
        <v>0</v>
      </c>
      <c r="G18" s="204">
        <f>SUM(H18:K18)</f>
        <v>0</v>
      </c>
      <c r="H18" s="204">
        <f>SUM(H19)</f>
        <v>0</v>
      </c>
      <c r="I18" s="204">
        <f>SUM(I19)</f>
        <v>0</v>
      </c>
      <c r="J18" s="204">
        <f>SUM(J19)</f>
        <v>0</v>
      </c>
      <c r="K18" s="204">
        <f>SUM(K19)</f>
        <v>0</v>
      </c>
      <c r="L18" s="77"/>
    </row>
    <row r="19" spans="1:12" ht="12.75" hidden="1">
      <c r="A19" s="81"/>
      <c r="B19" s="82"/>
      <c r="C19" s="82"/>
      <c r="D19" s="82"/>
      <c r="E19" s="83" t="s">
        <v>460</v>
      </c>
      <c r="F19" s="27">
        <f t="shared" si="0"/>
        <v>0</v>
      </c>
      <c r="G19" s="27">
        <f>SUM(H19:K19)</f>
        <v>0</v>
      </c>
      <c r="H19" s="267"/>
      <c r="I19" s="206"/>
      <c r="J19" s="207"/>
      <c r="K19" s="206"/>
      <c r="L19" s="77"/>
    </row>
    <row r="20" spans="1:12" ht="12.75" hidden="1">
      <c r="A20" s="81"/>
      <c r="B20" s="33" t="s">
        <v>50</v>
      </c>
      <c r="C20" s="79" t="s">
        <v>409</v>
      </c>
      <c r="D20" s="33"/>
      <c r="E20" s="80" t="s">
        <v>454</v>
      </c>
      <c r="F20" s="204">
        <f t="shared" si="0"/>
        <v>0</v>
      </c>
      <c r="G20" s="204">
        <f aca="true" t="shared" si="1" ref="G20:G26">SUM(H20:K20)</f>
        <v>0</v>
      </c>
      <c r="H20" s="204">
        <f>SUM(H21)</f>
        <v>0</v>
      </c>
      <c r="I20" s="204">
        <f>SUM(I21)</f>
        <v>0</v>
      </c>
      <c r="J20" s="204">
        <f>SUM(J21)</f>
        <v>0</v>
      </c>
      <c r="K20" s="204">
        <f>SUM(K21)</f>
        <v>0</v>
      </c>
      <c r="L20" s="77"/>
    </row>
    <row r="21" spans="1:12" ht="12.75" hidden="1">
      <c r="A21" s="81"/>
      <c r="B21" s="82"/>
      <c r="C21" s="82"/>
      <c r="D21" s="82"/>
      <c r="E21" s="83" t="s">
        <v>455</v>
      </c>
      <c r="F21" s="27">
        <f t="shared" si="0"/>
        <v>0</v>
      </c>
      <c r="G21" s="27">
        <f t="shared" si="1"/>
        <v>0</v>
      </c>
      <c r="H21" s="267"/>
      <c r="I21" s="206"/>
      <c r="J21" s="207"/>
      <c r="K21" s="206"/>
      <c r="L21" s="77"/>
    </row>
    <row r="22" spans="1:12" ht="12.75" hidden="1">
      <c r="A22" s="81"/>
      <c r="B22" s="33" t="s">
        <v>106</v>
      </c>
      <c r="C22" s="79" t="s">
        <v>108</v>
      </c>
      <c r="D22" s="33"/>
      <c r="E22" s="80" t="s">
        <v>109</v>
      </c>
      <c r="F22" s="204">
        <f t="shared" si="0"/>
        <v>0</v>
      </c>
      <c r="G22" s="204">
        <f t="shared" si="1"/>
        <v>0</v>
      </c>
      <c r="H22" s="204">
        <f>SUM(H23:H24)</f>
        <v>0</v>
      </c>
      <c r="I22" s="204">
        <f>SUM(I23)</f>
        <v>0</v>
      </c>
      <c r="J22" s="204">
        <f>SUM(J23)</f>
        <v>0</v>
      </c>
      <c r="K22" s="204">
        <f>SUM(K23)</f>
        <v>0</v>
      </c>
      <c r="L22" s="77"/>
    </row>
    <row r="23" spans="1:12" ht="22.5" hidden="1">
      <c r="A23" s="81"/>
      <c r="B23" s="82"/>
      <c r="C23" s="82"/>
      <c r="D23" s="82"/>
      <c r="E23" s="83" t="s">
        <v>456</v>
      </c>
      <c r="F23" s="27">
        <f t="shared" si="0"/>
        <v>0</v>
      </c>
      <c r="G23" s="27">
        <f t="shared" si="1"/>
        <v>0</v>
      </c>
      <c r="H23" s="267"/>
      <c r="I23" s="206"/>
      <c r="J23" s="207"/>
      <c r="K23" s="206"/>
      <c r="L23" s="77"/>
    </row>
    <row r="24" spans="1:12" ht="12.75" hidden="1">
      <c r="A24" s="81"/>
      <c r="B24" s="82"/>
      <c r="C24" s="82"/>
      <c r="D24" s="82"/>
      <c r="E24" s="83" t="s">
        <v>457</v>
      </c>
      <c r="F24" s="27">
        <f t="shared" si="0"/>
        <v>0</v>
      </c>
      <c r="G24" s="27">
        <f t="shared" si="1"/>
        <v>0</v>
      </c>
      <c r="H24" s="267"/>
      <c r="I24" s="206"/>
      <c r="J24" s="207"/>
      <c r="K24" s="206"/>
      <c r="L24" s="77"/>
    </row>
    <row r="25" spans="1:12" s="73" customFormat="1" ht="12.75" hidden="1">
      <c r="A25" s="78"/>
      <c r="B25" s="33" t="s">
        <v>106</v>
      </c>
      <c r="C25" s="79" t="s">
        <v>110</v>
      </c>
      <c r="D25" s="33"/>
      <c r="E25" s="80" t="s">
        <v>17</v>
      </c>
      <c r="F25" s="204">
        <f t="shared" si="0"/>
        <v>0</v>
      </c>
      <c r="G25" s="204">
        <f t="shared" si="1"/>
        <v>0</v>
      </c>
      <c r="H25" s="204">
        <f>SUM(H26:H27)</f>
        <v>0</v>
      </c>
      <c r="I25" s="204">
        <f>SUM(I26:I27)</f>
        <v>0</v>
      </c>
      <c r="J25" s="204">
        <f>SUM(J26:J27)</f>
        <v>0</v>
      </c>
      <c r="K25" s="204">
        <f>SUM(K26:K27)</f>
        <v>0</v>
      </c>
      <c r="L25" s="72"/>
    </row>
    <row r="26" spans="1:12" ht="12.75" hidden="1">
      <c r="A26" s="81"/>
      <c r="B26" s="82"/>
      <c r="C26" s="82"/>
      <c r="D26" s="82" t="s">
        <v>202</v>
      </c>
      <c r="E26" s="83" t="s">
        <v>204</v>
      </c>
      <c r="F26" s="27">
        <f t="shared" si="0"/>
        <v>0</v>
      </c>
      <c r="G26" s="27">
        <f t="shared" si="1"/>
        <v>0</v>
      </c>
      <c r="H26" s="269"/>
      <c r="I26" s="206">
        <v>0</v>
      </c>
      <c r="J26" s="207">
        <v>0</v>
      </c>
      <c r="K26" s="206"/>
      <c r="L26" s="77"/>
    </row>
    <row r="27" spans="1:12" ht="17.25" customHeight="1" hidden="1">
      <c r="A27" s="81"/>
      <c r="B27" s="82"/>
      <c r="C27" s="82"/>
      <c r="D27" s="82" t="s">
        <v>202</v>
      </c>
      <c r="E27" s="83" t="s">
        <v>369</v>
      </c>
      <c r="F27" s="27">
        <f>SUM(G27)</f>
        <v>0</v>
      </c>
      <c r="G27" s="27">
        <f>SUM(H27:K27)</f>
        <v>0</v>
      </c>
      <c r="H27" s="267"/>
      <c r="I27" s="208">
        <v>0</v>
      </c>
      <c r="J27" s="207">
        <v>0</v>
      </c>
      <c r="K27" s="206">
        <v>0</v>
      </c>
      <c r="L27" s="77"/>
    </row>
    <row r="28" spans="1:12" s="73" customFormat="1" ht="12.75">
      <c r="A28" s="78"/>
      <c r="B28" s="33" t="s">
        <v>138</v>
      </c>
      <c r="C28" s="79" t="s">
        <v>441</v>
      </c>
      <c r="D28" s="79"/>
      <c r="E28" s="84" t="s">
        <v>17</v>
      </c>
      <c r="F28" s="204">
        <f>SUM(G28)</f>
        <v>100000</v>
      </c>
      <c r="G28" s="204">
        <f>SUM(H28:K28)</f>
        <v>100000</v>
      </c>
      <c r="H28" s="204">
        <f>SUM(H29)</f>
        <v>100000</v>
      </c>
      <c r="I28" s="204">
        <f>SUM(I29)</f>
        <v>0</v>
      </c>
      <c r="J28" s="204">
        <f>SUM(J29)</f>
        <v>0</v>
      </c>
      <c r="K28" s="204">
        <f>SUM(K29)</f>
        <v>0</v>
      </c>
      <c r="L28" s="72"/>
    </row>
    <row r="29" spans="1:12" ht="12.75">
      <c r="A29" s="81"/>
      <c r="B29" s="82"/>
      <c r="C29" s="82"/>
      <c r="D29" s="82" t="s">
        <v>202</v>
      </c>
      <c r="E29" s="85" t="s">
        <v>629</v>
      </c>
      <c r="F29" s="27">
        <f>SUM(G29)</f>
        <v>100000</v>
      </c>
      <c r="G29" s="27">
        <f>SUM(H29:K29)</f>
        <v>100000</v>
      </c>
      <c r="H29" s="269">
        <v>100000</v>
      </c>
      <c r="I29" s="206"/>
      <c r="J29" s="207"/>
      <c r="K29" s="206"/>
      <c r="L29" s="77"/>
    </row>
    <row r="30" spans="1:12" ht="12.75" hidden="1">
      <c r="A30" s="81"/>
      <c r="B30" s="33" t="s">
        <v>139</v>
      </c>
      <c r="C30" s="79" t="s">
        <v>140</v>
      </c>
      <c r="D30" s="79"/>
      <c r="E30" s="86" t="s">
        <v>293</v>
      </c>
      <c r="F30" s="204">
        <f aca="true" t="shared" si="2" ref="F30:K30">SUM(F31:F31)</f>
        <v>0</v>
      </c>
      <c r="G30" s="204">
        <f t="shared" si="2"/>
        <v>0</v>
      </c>
      <c r="H30" s="204">
        <f t="shared" si="2"/>
        <v>0</v>
      </c>
      <c r="I30" s="204">
        <f t="shared" si="2"/>
        <v>0</v>
      </c>
      <c r="J30" s="204">
        <f t="shared" si="2"/>
        <v>0</v>
      </c>
      <c r="K30" s="204">
        <f t="shared" si="2"/>
        <v>0</v>
      </c>
      <c r="L30" s="77"/>
    </row>
    <row r="31" spans="1:12" ht="22.5" hidden="1">
      <c r="A31" s="87"/>
      <c r="B31" s="88"/>
      <c r="C31" s="88"/>
      <c r="D31" s="23" t="s">
        <v>202</v>
      </c>
      <c r="E31" s="89" t="s">
        <v>207</v>
      </c>
      <c r="F31" s="27">
        <f>SUM(G31)</f>
        <v>0</v>
      </c>
      <c r="G31" s="27">
        <f>SUM(H31:K31)</f>
        <v>0</v>
      </c>
      <c r="H31" s="266"/>
      <c r="I31" s="209"/>
      <c r="J31" s="209"/>
      <c r="K31" s="209"/>
      <c r="L31" s="77"/>
    </row>
    <row r="32" spans="1:12" ht="12.75" hidden="1">
      <c r="A32" s="87"/>
      <c r="B32" s="29" t="s">
        <v>142</v>
      </c>
      <c r="C32" s="90" t="s">
        <v>144</v>
      </c>
      <c r="D32" s="90"/>
      <c r="E32" s="80" t="s">
        <v>145</v>
      </c>
      <c r="F32" s="210">
        <f>SUM(G32)</f>
        <v>0</v>
      </c>
      <c r="G32" s="210">
        <f>SUM(H32:K32)</f>
        <v>0</v>
      </c>
      <c r="H32" s="210">
        <f>SUM(H33:H33)</f>
        <v>0</v>
      </c>
      <c r="I32" s="210">
        <f>SUM(I33:I33)</f>
        <v>0</v>
      </c>
      <c r="J32" s="210">
        <f>SUM(J33:J33)</f>
        <v>0</v>
      </c>
      <c r="K32" s="210">
        <f>SUM(K33:K33)</f>
        <v>0</v>
      </c>
      <c r="L32" s="77"/>
    </row>
    <row r="33" spans="1:12" ht="12.75" hidden="1">
      <c r="A33" s="81"/>
      <c r="B33" s="82"/>
      <c r="C33" s="82"/>
      <c r="D33" s="82" t="s">
        <v>202</v>
      </c>
      <c r="E33" s="91"/>
      <c r="F33" s="37"/>
      <c r="G33" s="37"/>
      <c r="H33" s="269"/>
      <c r="I33" s="202"/>
      <c r="J33" s="203"/>
      <c r="K33" s="202"/>
      <c r="L33" s="77"/>
    </row>
    <row r="34" spans="1:12" ht="22.5" customHeight="1">
      <c r="A34" s="92"/>
      <c r="B34" s="242" t="s">
        <v>208</v>
      </c>
      <c r="C34" s="93"/>
      <c r="D34" s="93"/>
      <c r="E34" s="94"/>
      <c r="F34" s="211">
        <f>SUM(F10+F13+F15+F28+F30+F32+F25+F22+F20+F18)</f>
        <v>2745565</v>
      </c>
      <c r="G34" s="211">
        <f>SUM(G10+G13+G15+G28+G30+G32+G25+G22+G20+G18)</f>
        <v>2745565</v>
      </c>
      <c r="H34" s="211">
        <f>SUM(H10+H13+H15+H28+H30+H32+H25+H22+H20+H18)</f>
        <v>1191685</v>
      </c>
      <c r="I34" s="211">
        <f>SUM(I10+I13+I15+I28+I30+I32+I25+I22+I20+I18)</f>
        <v>0</v>
      </c>
      <c r="J34" s="211">
        <f>SUM(J10+J13+J15+J28+J30+J32+J25+J22+J20+J18)</f>
        <v>0</v>
      </c>
      <c r="K34" s="211">
        <f>SUM(K10+K13+K15+K28+K30+K32+K25+K22+K20+K18)</f>
        <v>1553880</v>
      </c>
      <c r="L34" s="95"/>
    </row>
    <row r="37" ht="12.75">
      <c r="A37" s="47"/>
    </row>
  </sheetData>
  <sheetProtection formatCells="0" formatColumns="0" formatRows="0" insertColumns="0" insertRows="0" insertHyperlinks="0" deleteColumns="0" deleteRows="0" sort="0"/>
  <mergeCells count="14">
    <mergeCell ref="A4:A8"/>
    <mergeCell ref="B4:B8"/>
    <mergeCell ref="C4:C8"/>
    <mergeCell ref="D4:D8"/>
    <mergeCell ref="E4:E8"/>
    <mergeCell ref="F4:F8"/>
    <mergeCell ref="G4:K4"/>
    <mergeCell ref="L4:L8"/>
    <mergeCell ref="G5:G8"/>
    <mergeCell ref="H5:K5"/>
    <mergeCell ref="H6:H8"/>
    <mergeCell ref="I6:I8"/>
    <mergeCell ref="J6:J8"/>
    <mergeCell ref="K6:K8"/>
  </mergeCells>
  <printOptions horizontalCentered="1"/>
  <pageMargins left="0.31496062992125984" right="0.2362204724409449" top="1.062992125984252" bottom="0.3937007874015748" header="0.2755905511811024" footer="0.1968503937007874"/>
  <pageSetup horizontalDpi="600" verticalDpi="600" orientation="landscape" paperSize="9" r:id="rId1"/>
  <headerFooter alignWithMargins="0">
    <oddHeader xml:space="preserve">&amp;RTabela nr &amp;A
do uchwały Rady Gminy Rawa Mazowiecka nr 
z dnia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21"/>
  <sheetViews>
    <sheetView view="pageLayout" workbookViewId="0" topLeftCell="E16">
      <selection activeCell="U3" sqref="U3"/>
    </sheetView>
  </sheetViews>
  <sheetFormatPr defaultColWidth="8.796875" defaultRowHeight="14.25"/>
  <cols>
    <col min="1" max="1" width="2.19921875" style="55" customWidth="1"/>
    <col min="2" max="2" width="0.8984375" style="55" customWidth="1"/>
    <col min="3" max="3" width="4.19921875" style="55" customWidth="1"/>
    <col min="4" max="4" width="4.19921875" style="55" hidden="1" customWidth="1"/>
    <col min="5" max="5" width="4.59765625" style="55" customWidth="1"/>
    <col min="6" max="6" width="13.09765625" style="55" customWidth="1"/>
    <col min="7" max="7" width="5.19921875" style="55" customWidth="1"/>
    <col min="8" max="8" width="3.19921875" style="55" customWidth="1"/>
    <col min="9" max="9" width="9" style="55" customWidth="1"/>
    <col min="10" max="10" width="7.59765625" style="55" customWidth="1"/>
    <col min="11" max="11" width="8.3984375" style="55" customWidth="1"/>
    <col min="12" max="12" width="6.59765625" style="55" customWidth="1"/>
    <col min="13" max="13" width="4.8984375" style="55" customWidth="1"/>
    <col min="14" max="14" width="8.5" style="55" customWidth="1"/>
    <col min="15" max="15" width="4.69921875" style="55" customWidth="1"/>
    <col min="16" max="16" width="5.09765625" style="55" customWidth="1"/>
    <col min="17" max="17" width="5.5" style="55" customWidth="1"/>
    <col min="18" max="18" width="6.19921875" style="55" customWidth="1"/>
    <col min="19" max="19" width="4.69921875" style="55" customWidth="1"/>
    <col min="20" max="20" width="1.390625" style="55" customWidth="1"/>
    <col min="21" max="21" width="4" style="55" customWidth="1"/>
    <col min="22" max="22" width="3.3984375" style="55" customWidth="1"/>
    <col min="23" max="23" width="0.40625" style="55" hidden="1" customWidth="1"/>
    <col min="24" max="16384" width="9" style="55" customWidth="1"/>
  </cols>
  <sheetData>
    <row r="1" ht="12.75">
      <c r="C1" s="1"/>
    </row>
    <row r="2" spans="3:9" ht="12.75">
      <c r="C2" s="18" t="s">
        <v>189</v>
      </c>
      <c r="D2" s="167"/>
      <c r="E2" s="167"/>
      <c r="F2" s="167"/>
      <c r="G2" s="167"/>
      <c r="H2" s="167"/>
      <c r="I2" s="167"/>
    </row>
    <row r="3" spans="3:9" ht="12.75">
      <c r="C3" s="167"/>
      <c r="D3" s="167"/>
      <c r="E3" s="167"/>
      <c r="F3" s="167"/>
      <c r="G3" s="18" t="s">
        <v>478</v>
      </c>
      <c r="H3" s="167"/>
      <c r="I3" s="167"/>
    </row>
    <row r="5" spans="1:24" ht="12.75">
      <c r="A5" s="342" t="s">
        <v>0</v>
      </c>
      <c r="B5" s="342"/>
      <c r="C5" s="342" t="s">
        <v>187</v>
      </c>
      <c r="D5" s="342" t="s">
        <v>2</v>
      </c>
      <c r="E5" s="342" t="s">
        <v>186</v>
      </c>
      <c r="F5" s="342"/>
      <c r="G5" s="342" t="s">
        <v>485</v>
      </c>
      <c r="H5" s="342"/>
      <c r="I5" s="342" t="s">
        <v>185</v>
      </c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6"/>
      <c r="X5" s="288"/>
    </row>
    <row r="6" spans="1:24" ht="12.75">
      <c r="A6" s="342"/>
      <c r="B6" s="342"/>
      <c r="C6" s="342"/>
      <c r="D6" s="342"/>
      <c r="E6" s="342"/>
      <c r="F6" s="342"/>
      <c r="G6" s="342"/>
      <c r="H6" s="342"/>
      <c r="I6" s="342" t="s">
        <v>184</v>
      </c>
      <c r="J6" s="342" t="s">
        <v>179</v>
      </c>
      <c r="K6" s="342"/>
      <c r="L6" s="342"/>
      <c r="M6" s="342"/>
      <c r="N6" s="342"/>
      <c r="O6" s="342"/>
      <c r="P6" s="342"/>
      <c r="Q6" s="342"/>
      <c r="R6" s="342" t="s">
        <v>183</v>
      </c>
      <c r="S6" s="342" t="s">
        <v>179</v>
      </c>
      <c r="T6" s="342"/>
      <c r="U6" s="342"/>
      <c r="V6" s="342"/>
      <c r="W6" s="346"/>
      <c r="X6" s="288"/>
    </row>
    <row r="7" spans="1:24" ht="12.75">
      <c r="A7" s="342"/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 t="s">
        <v>182</v>
      </c>
      <c r="T7" s="342" t="s">
        <v>147</v>
      </c>
      <c r="U7" s="342"/>
      <c r="V7" s="342" t="s">
        <v>181</v>
      </c>
      <c r="W7" s="346"/>
      <c r="X7" s="288"/>
    </row>
    <row r="8" spans="1:24" ht="12.75">
      <c r="A8" s="342"/>
      <c r="B8" s="342"/>
      <c r="C8" s="342"/>
      <c r="D8" s="342"/>
      <c r="E8" s="342"/>
      <c r="F8" s="342"/>
      <c r="G8" s="342"/>
      <c r="H8" s="342"/>
      <c r="I8" s="342"/>
      <c r="J8" s="342" t="s">
        <v>180</v>
      </c>
      <c r="K8" s="342" t="s">
        <v>179</v>
      </c>
      <c r="L8" s="342"/>
      <c r="M8" s="342" t="s">
        <v>178</v>
      </c>
      <c r="N8" s="342" t="s">
        <v>177</v>
      </c>
      <c r="O8" s="342" t="s">
        <v>176</v>
      </c>
      <c r="P8" s="342" t="s">
        <v>175</v>
      </c>
      <c r="Q8" s="342" t="s">
        <v>174</v>
      </c>
      <c r="R8" s="342"/>
      <c r="S8" s="342"/>
      <c r="T8" s="342"/>
      <c r="U8" s="342"/>
      <c r="V8" s="342"/>
      <c r="W8" s="346"/>
      <c r="X8" s="288"/>
    </row>
    <row r="9" spans="1:24" ht="12.75">
      <c r="A9" s="342"/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 t="s">
        <v>173</v>
      </c>
      <c r="U9" s="342"/>
      <c r="V9" s="342"/>
      <c r="W9" s="346"/>
      <c r="X9" s="288"/>
    </row>
    <row r="10" spans="1:24" ht="54.75" customHeight="1">
      <c r="A10" s="342"/>
      <c r="B10" s="342"/>
      <c r="C10" s="342"/>
      <c r="D10" s="342"/>
      <c r="E10" s="342"/>
      <c r="F10" s="342"/>
      <c r="G10" s="342"/>
      <c r="H10" s="342"/>
      <c r="I10" s="342"/>
      <c r="J10" s="342"/>
      <c r="K10" s="286" t="s">
        <v>172</v>
      </c>
      <c r="L10" s="286" t="s">
        <v>171</v>
      </c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6"/>
      <c r="X10" s="288"/>
    </row>
    <row r="11" spans="1:24" ht="12.75">
      <c r="A11" s="347" t="s">
        <v>170</v>
      </c>
      <c r="B11" s="347"/>
      <c r="C11" s="58" t="s">
        <v>169</v>
      </c>
      <c r="D11" s="58" t="s">
        <v>168</v>
      </c>
      <c r="E11" s="347" t="s">
        <v>167</v>
      </c>
      <c r="F11" s="347"/>
      <c r="G11" s="347" t="s">
        <v>166</v>
      </c>
      <c r="H11" s="347"/>
      <c r="I11" s="287" t="s">
        <v>165</v>
      </c>
      <c r="J11" s="287" t="s">
        <v>164</v>
      </c>
      <c r="K11" s="287" t="s">
        <v>163</v>
      </c>
      <c r="L11" s="287" t="s">
        <v>162</v>
      </c>
      <c r="M11" s="287" t="s">
        <v>161</v>
      </c>
      <c r="N11" s="287" t="s">
        <v>160</v>
      </c>
      <c r="O11" s="287" t="s">
        <v>159</v>
      </c>
      <c r="P11" s="287" t="s">
        <v>158</v>
      </c>
      <c r="Q11" s="287" t="s">
        <v>157</v>
      </c>
      <c r="R11" s="287" t="s">
        <v>156</v>
      </c>
      <c r="S11" s="287" t="s">
        <v>155</v>
      </c>
      <c r="T11" s="347" t="s">
        <v>154</v>
      </c>
      <c r="U11" s="347"/>
      <c r="V11" s="347" t="s">
        <v>153</v>
      </c>
      <c r="W11" s="348"/>
      <c r="X11" s="288"/>
    </row>
    <row r="12" spans="1:24" ht="18" customHeight="1">
      <c r="A12" s="342" t="s">
        <v>37</v>
      </c>
      <c r="B12" s="342"/>
      <c r="C12" s="57"/>
      <c r="D12" s="57"/>
      <c r="E12" s="343" t="s">
        <v>38</v>
      </c>
      <c r="F12" s="343"/>
      <c r="G12" s="344">
        <f>SUM(I12,R12)</f>
        <v>81432</v>
      </c>
      <c r="H12" s="344"/>
      <c r="I12" s="284">
        <f>SUM(J12,M12,N12,O12,P12,Q12)</f>
        <v>81432</v>
      </c>
      <c r="J12" s="284">
        <f>SUM(K12:L12)</f>
        <v>81432</v>
      </c>
      <c r="K12" s="284">
        <f>SUM(K13)</f>
        <v>81282</v>
      </c>
      <c r="L12" s="284">
        <f aca="true" t="shared" si="0" ref="L12:Q12">SUM(L13)</f>
        <v>150</v>
      </c>
      <c r="M12" s="284">
        <f t="shared" si="0"/>
        <v>0</v>
      </c>
      <c r="N12" s="284">
        <f t="shared" si="0"/>
        <v>0</v>
      </c>
      <c r="O12" s="284">
        <f t="shared" si="0"/>
        <v>0</v>
      </c>
      <c r="P12" s="284">
        <f t="shared" si="0"/>
        <v>0</v>
      </c>
      <c r="Q12" s="284">
        <f t="shared" si="0"/>
        <v>0</v>
      </c>
      <c r="R12" s="284">
        <f>SUM(S12,V12)</f>
        <v>0</v>
      </c>
      <c r="S12" s="284">
        <f>SUM(S13)</f>
        <v>0</v>
      </c>
      <c r="T12" s="344">
        <f>SUM(T13)</f>
        <v>0</v>
      </c>
      <c r="U12" s="344"/>
      <c r="V12" s="344">
        <f>SUM(V13)</f>
        <v>0</v>
      </c>
      <c r="W12" s="345"/>
      <c r="X12" s="288"/>
    </row>
    <row r="13" spans="1:24" ht="19.5" customHeight="1">
      <c r="A13" s="342"/>
      <c r="B13" s="342"/>
      <c r="C13" s="57" t="s">
        <v>39</v>
      </c>
      <c r="D13" s="57"/>
      <c r="E13" s="343" t="s">
        <v>40</v>
      </c>
      <c r="F13" s="343"/>
      <c r="G13" s="344">
        <f aca="true" t="shared" si="1" ref="G13:G21">SUM(I13,R13)</f>
        <v>81432</v>
      </c>
      <c r="H13" s="344"/>
      <c r="I13" s="284">
        <f aca="true" t="shared" si="2" ref="I13:I21">SUM(J13,M13,N13,O13,P13,Q13)</f>
        <v>81432</v>
      </c>
      <c r="J13" s="284">
        <f aca="true" t="shared" si="3" ref="J13:J21">SUM(K13:L13)</f>
        <v>81432</v>
      </c>
      <c r="K13" s="284">
        <v>81282</v>
      </c>
      <c r="L13" s="284">
        <v>150</v>
      </c>
      <c r="M13" s="284"/>
      <c r="N13" s="284"/>
      <c r="O13" s="284"/>
      <c r="P13" s="284"/>
      <c r="Q13" s="284"/>
      <c r="R13" s="284">
        <f aca="true" t="shared" si="4" ref="R13:R21">SUM(S13,V13)</f>
        <v>0</v>
      </c>
      <c r="S13" s="284"/>
      <c r="T13" s="344"/>
      <c r="U13" s="344"/>
      <c r="V13" s="344"/>
      <c r="W13" s="345"/>
      <c r="X13" s="288"/>
    </row>
    <row r="14" spans="1:24" ht="29.25" customHeight="1">
      <c r="A14" s="342" t="s">
        <v>46</v>
      </c>
      <c r="B14" s="342"/>
      <c r="C14" s="57"/>
      <c r="D14" s="57"/>
      <c r="E14" s="343" t="s">
        <v>47</v>
      </c>
      <c r="F14" s="343"/>
      <c r="G14" s="344">
        <f t="shared" si="1"/>
        <v>1491</v>
      </c>
      <c r="H14" s="344"/>
      <c r="I14" s="284">
        <f t="shared" si="2"/>
        <v>1491</v>
      </c>
      <c r="J14" s="284">
        <f t="shared" si="3"/>
        <v>1491</v>
      </c>
      <c r="K14" s="284">
        <f>SUM(K15)</f>
        <v>0</v>
      </c>
      <c r="L14" s="284">
        <f aca="true" t="shared" si="5" ref="L14:Q14">SUM(L15)</f>
        <v>1491</v>
      </c>
      <c r="M14" s="284">
        <f t="shared" si="5"/>
        <v>0</v>
      </c>
      <c r="N14" s="284">
        <f t="shared" si="5"/>
        <v>0</v>
      </c>
      <c r="O14" s="284">
        <f t="shared" si="5"/>
        <v>0</v>
      </c>
      <c r="P14" s="284">
        <f t="shared" si="5"/>
        <v>0</v>
      </c>
      <c r="Q14" s="284">
        <f t="shared" si="5"/>
        <v>0</v>
      </c>
      <c r="R14" s="284">
        <f t="shared" si="4"/>
        <v>0</v>
      </c>
      <c r="S14" s="284"/>
      <c r="T14" s="344"/>
      <c r="U14" s="344"/>
      <c r="V14" s="344">
        <f>SUM(V15)</f>
        <v>0</v>
      </c>
      <c r="W14" s="345"/>
      <c r="X14" s="288"/>
    </row>
    <row r="15" spans="1:24" ht="32.25" customHeight="1">
      <c r="A15" s="342"/>
      <c r="B15" s="342"/>
      <c r="C15" s="57" t="s">
        <v>48</v>
      </c>
      <c r="D15" s="57"/>
      <c r="E15" s="343" t="s">
        <v>49</v>
      </c>
      <c r="F15" s="343"/>
      <c r="G15" s="344">
        <f t="shared" si="1"/>
        <v>1491</v>
      </c>
      <c r="H15" s="344"/>
      <c r="I15" s="284">
        <f t="shared" si="2"/>
        <v>1491</v>
      </c>
      <c r="J15" s="284">
        <f t="shared" si="3"/>
        <v>1491</v>
      </c>
      <c r="K15" s="284"/>
      <c r="L15" s="284">
        <v>1491</v>
      </c>
      <c r="M15" s="284"/>
      <c r="N15" s="284"/>
      <c r="O15" s="284"/>
      <c r="P15" s="284"/>
      <c r="Q15" s="284"/>
      <c r="R15" s="284">
        <f t="shared" si="4"/>
        <v>0</v>
      </c>
      <c r="S15" s="284"/>
      <c r="T15" s="344"/>
      <c r="U15" s="344"/>
      <c r="V15" s="344"/>
      <c r="W15" s="345"/>
      <c r="X15" s="288"/>
    </row>
    <row r="16" spans="1:24" ht="32.25" customHeight="1">
      <c r="A16" s="342" t="s">
        <v>50</v>
      </c>
      <c r="B16" s="342"/>
      <c r="C16" s="291"/>
      <c r="D16" s="291"/>
      <c r="E16" s="343" t="s">
        <v>51</v>
      </c>
      <c r="F16" s="343"/>
      <c r="G16" s="344">
        <f>SUM(I16,R16)</f>
        <v>1500</v>
      </c>
      <c r="H16" s="344"/>
      <c r="I16" s="292">
        <f>SUM(J16,M16,N16,O16,P16,Q16)</f>
        <v>1500</v>
      </c>
      <c r="J16" s="292">
        <f>SUM(K16:L16)</f>
        <v>1500</v>
      </c>
      <c r="K16" s="292">
        <f>SUM(K17)</f>
        <v>0</v>
      </c>
      <c r="L16" s="292">
        <f aca="true" t="shared" si="6" ref="L16:Q16">SUM(L17)</f>
        <v>1500</v>
      </c>
      <c r="M16" s="292">
        <f t="shared" si="6"/>
        <v>0</v>
      </c>
      <c r="N16" s="292">
        <f t="shared" si="6"/>
        <v>0</v>
      </c>
      <c r="O16" s="292">
        <f t="shared" si="6"/>
        <v>0</v>
      </c>
      <c r="P16" s="292">
        <f t="shared" si="6"/>
        <v>0</v>
      </c>
      <c r="Q16" s="292">
        <f t="shared" si="6"/>
        <v>0</v>
      </c>
      <c r="R16" s="292">
        <f>SUM(S16,V16)</f>
        <v>0</v>
      </c>
      <c r="S16" s="292">
        <f>SUM(S17)</f>
        <v>0</v>
      </c>
      <c r="T16" s="344">
        <f>SUM(T17)</f>
        <v>0</v>
      </c>
      <c r="U16" s="344"/>
      <c r="V16" s="344">
        <f>SUM(V17)</f>
        <v>0</v>
      </c>
      <c r="W16" s="345"/>
      <c r="X16" s="288"/>
    </row>
    <row r="17" spans="1:24" ht="25.5" customHeight="1">
      <c r="A17" s="342"/>
      <c r="B17" s="342"/>
      <c r="C17" s="291" t="s">
        <v>52</v>
      </c>
      <c r="D17" s="291"/>
      <c r="E17" s="343" t="s">
        <v>53</v>
      </c>
      <c r="F17" s="343"/>
      <c r="G17" s="344">
        <f>SUM(I17,R17)</f>
        <v>1500</v>
      </c>
      <c r="H17" s="344"/>
      <c r="I17" s="292">
        <f>SUM(J17,M17,N17,O17,P17,Q17)</f>
        <v>1500</v>
      </c>
      <c r="J17" s="292">
        <f>SUM(K17:L17)</f>
        <v>1500</v>
      </c>
      <c r="K17" s="292"/>
      <c r="L17" s="292">
        <v>1500</v>
      </c>
      <c r="M17" s="292"/>
      <c r="N17" s="292"/>
      <c r="O17" s="292"/>
      <c r="P17" s="292"/>
      <c r="Q17" s="292"/>
      <c r="R17" s="292">
        <f>SUM(S17,V17)</f>
        <v>0</v>
      </c>
      <c r="S17" s="292"/>
      <c r="T17" s="344"/>
      <c r="U17" s="344"/>
      <c r="V17" s="344"/>
      <c r="W17" s="345"/>
      <c r="X17" s="288"/>
    </row>
    <row r="18" spans="1:24" ht="24.75" customHeight="1">
      <c r="A18" s="342" t="s">
        <v>118</v>
      </c>
      <c r="B18" s="342"/>
      <c r="C18" s="57"/>
      <c r="D18" s="57"/>
      <c r="E18" s="343" t="s">
        <v>119</v>
      </c>
      <c r="F18" s="343"/>
      <c r="G18" s="344">
        <f t="shared" si="1"/>
        <v>2718727</v>
      </c>
      <c r="H18" s="344"/>
      <c r="I18" s="284">
        <f t="shared" si="2"/>
        <v>2718727</v>
      </c>
      <c r="J18" s="284">
        <f t="shared" si="3"/>
        <v>125200</v>
      </c>
      <c r="K18" s="284">
        <f>SUM(K19:K20)</f>
        <v>125200</v>
      </c>
      <c r="L18" s="284">
        <f aca="true" t="shared" si="7" ref="L18:Q18">SUM(L19:L20)</f>
        <v>0</v>
      </c>
      <c r="M18" s="284">
        <f t="shared" si="7"/>
        <v>0</v>
      </c>
      <c r="N18" s="284">
        <f t="shared" si="7"/>
        <v>2593527</v>
      </c>
      <c r="O18" s="284">
        <f t="shared" si="7"/>
        <v>0</v>
      </c>
      <c r="P18" s="284">
        <f t="shared" si="7"/>
        <v>0</v>
      </c>
      <c r="Q18" s="284">
        <f t="shared" si="7"/>
        <v>0</v>
      </c>
      <c r="R18" s="284">
        <f t="shared" si="4"/>
        <v>0</v>
      </c>
      <c r="S18" s="284"/>
      <c r="T18" s="344"/>
      <c r="U18" s="344"/>
      <c r="V18" s="344"/>
      <c r="W18" s="345"/>
      <c r="X18" s="288"/>
    </row>
    <row r="19" spans="1:24" ht="35.25" customHeight="1">
      <c r="A19" s="342"/>
      <c r="B19" s="342"/>
      <c r="C19" s="57" t="s">
        <v>120</v>
      </c>
      <c r="D19" s="57"/>
      <c r="E19" s="349" t="s">
        <v>152</v>
      </c>
      <c r="F19" s="349"/>
      <c r="G19" s="344">
        <f t="shared" si="1"/>
        <v>2713223</v>
      </c>
      <c r="H19" s="344"/>
      <c r="I19" s="284">
        <f t="shared" si="2"/>
        <v>2713223</v>
      </c>
      <c r="J19" s="284">
        <f t="shared" si="3"/>
        <v>119696</v>
      </c>
      <c r="K19" s="284">
        <v>119696</v>
      </c>
      <c r="L19" s="284"/>
      <c r="M19" s="284"/>
      <c r="N19" s="284">
        <v>2593527</v>
      </c>
      <c r="O19" s="284"/>
      <c r="P19" s="284"/>
      <c r="Q19" s="284"/>
      <c r="R19" s="284">
        <f t="shared" si="4"/>
        <v>0</v>
      </c>
      <c r="S19" s="284"/>
      <c r="T19" s="344"/>
      <c r="U19" s="344"/>
      <c r="V19" s="344"/>
      <c r="W19" s="345"/>
      <c r="X19" s="288"/>
    </row>
    <row r="20" spans="1:24" ht="49.5" customHeight="1">
      <c r="A20" s="342"/>
      <c r="B20" s="342"/>
      <c r="C20" s="57" t="s">
        <v>123</v>
      </c>
      <c r="D20" s="57"/>
      <c r="E20" s="349" t="s">
        <v>151</v>
      </c>
      <c r="F20" s="349"/>
      <c r="G20" s="344">
        <f t="shared" si="1"/>
        <v>5504</v>
      </c>
      <c r="H20" s="344"/>
      <c r="I20" s="284">
        <f t="shared" si="2"/>
        <v>5504</v>
      </c>
      <c r="J20" s="284">
        <f t="shared" si="3"/>
        <v>5504</v>
      </c>
      <c r="K20" s="284">
        <v>5504</v>
      </c>
      <c r="L20" s="284"/>
      <c r="M20" s="284"/>
      <c r="N20" s="284"/>
      <c r="O20" s="284"/>
      <c r="P20" s="284"/>
      <c r="Q20" s="284"/>
      <c r="R20" s="284">
        <f t="shared" si="4"/>
        <v>0</v>
      </c>
      <c r="S20" s="284"/>
      <c r="T20" s="344"/>
      <c r="U20" s="344"/>
      <c r="V20" s="344"/>
      <c r="W20" s="345"/>
      <c r="X20" s="288"/>
    </row>
    <row r="21" spans="1:24" s="56" customFormat="1" ht="21" customHeight="1">
      <c r="A21" s="350" t="s">
        <v>150</v>
      </c>
      <c r="B21" s="350"/>
      <c r="C21" s="350"/>
      <c r="D21" s="350"/>
      <c r="E21" s="350"/>
      <c r="F21" s="350"/>
      <c r="G21" s="344">
        <f t="shared" si="1"/>
        <v>2803150</v>
      </c>
      <c r="H21" s="344"/>
      <c r="I21" s="284">
        <f t="shared" si="2"/>
        <v>2803150</v>
      </c>
      <c r="J21" s="284">
        <f t="shared" si="3"/>
        <v>209623</v>
      </c>
      <c r="K21" s="285">
        <f aca="true" t="shared" si="8" ref="K21:Q21">SUM(K12,K14,K18)</f>
        <v>206482</v>
      </c>
      <c r="L21" s="285">
        <f>SUM(L12,L14,L18,L16)</f>
        <v>3141</v>
      </c>
      <c r="M21" s="285">
        <f t="shared" si="8"/>
        <v>0</v>
      </c>
      <c r="N21" s="285">
        <f t="shared" si="8"/>
        <v>2593527</v>
      </c>
      <c r="O21" s="285">
        <f t="shared" si="8"/>
        <v>0</v>
      </c>
      <c r="P21" s="285">
        <f t="shared" si="8"/>
        <v>0</v>
      </c>
      <c r="Q21" s="285">
        <f t="shared" si="8"/>
        <v>0</v>
      </c>
      <c r="R21" s="284">
        <f t="shared" si="4"/>
        <v>0</v>
      </c>
      <c r="S21" s="285"/>
      <c r="T21" s="351"/>
      <c r="U21" s="351"/>
      <c r="V21" s="351"/>
      <c r="W21" s="352"/>
      <c r="X21" s="289"/>
    </row>
  </sheetData>
  <sheetProtection/>
  <mergeCells count="75">
    <mergeCell ref="G20:H20"/>
    <mergeCell ref="T20:U20"/>
    <mergeCell ref="V20:W20"/>
    <mergeCell ref="A21:F21"/>
    <mergeCell ref="G21:H21"/>
    <mergeCell ref="T21:U21"/>
    <mergeCell ref="V21:W21"/>
    <mergeCell ref="A20:B20"/>
    <mergeCell ref="E20:F20"/>
    <mergeCell ref="A18:B18"/>
    <mergeCell ref="E18:F18"/>
    <mergeCell ref="G18:H18"/>
    <mergeCell ref="T18:U18"/>
    <mergeCell ref="V18:W18"/>
    <mergeCell ref="A19:B19"/>
    <mergeCell ref="E19:F19"/>
    <mergeCell ref="G19:H19"/>
    <mergeCell ref="T19:U19"/>
    <mergeCell ref="V19:W19"/>
    <mergeCell ref="A14:B14"/>
    <mergeCell ref="E14:F14"/>
    <mergeCell ref="G14:H14"/>
    <mergeCell ref="T14:U14"/>
    <mergeCell ref="V14:W14"/>
    <mergeCell ref="A15:B15"/>
    <mergeCell ref="E15:F15"/>
    <mergeCell ref="G15:H15"/>
    <mergeCell ref="T15:U15"/>
    <mergeCell ref="V15:W15"/>
    <mergeCell ref="A12:B12"/>
    <mergeCell ref="E12:F12"/>
    <mergeCell ref="G12:H12"/>
    <mergeCell ref="T12:U12"/>
    <mergeCell ref="V12:W12"/>
    <mergeCell ref="A13:B13"/>
    <mergeCell ref="E13:F13"/>
    <mergeCell ref="G13:H13"/>
    <mergeCell ref="T13:U13"/>
    <mergeCell ref="V13:W13"/>
    <mergeCell ref="A11:B11"/>
    <mergeCell ref="E11:F11"/>
    <mergeCell ref="G11:H11"/>
    <mergeCell ref="T11:U11"/>
    <mergeCell ref="A5:B10"/>
    <mergeCell ref="C5:C10"/>
    <mergeCell ref="D5:D10"/>
    <mergeCell ref="E5:F10"/>
    <mergeCell ref="G5:H10"/>
    <mergeCell ref="I5:W5"/>
    <mergeCell ref="I6:I10"/>
    <mergeCell ref="V11:W11"/>
    <mergeCell ref="S7:S10"/>
    <mergeCell ref="T7:U8"/>
    <mergeCell ref="V7:W10"/>
    <mergeCell ref="J8:J10"/>
    <mergeCell ref="Q8:Q10"/>
    <mergeCell ref="J6:Q7"/>
    <mergeCell ref="R6:R10"/>
    <mergeCell ref="S6:W6"/>
    <mergeCell ref="T9:U10"/>
    <mergeCell ref="K8:L9"/>
    <mergeCell ref="M8:M10"/>
    <mergeCell ref="N8:N10"/>
    <mergeCell ref="O8:O10"/>
    <mergeCell ref="P8:P10"/>
    <mergeCell ref="A16:B16"/>
    <mergeCell ref="E16:F16"/>
    <mergeCell ref="G16:H16"/>
    <mergeCell ref="T16:U16"/>
    <mergeCell ref="V16:W16"/>
    <mergeCell ref="A17:B17"/>
    <mergeCell ref="E17:F17"/>
    <mergeCell ref="G17:H17"/>
    <mergeCell ref="T17:U17"/>
    <mergeCell ref="V17:W17"/>
  </mergeCells>
  <printOptions/>
  <pageMargins left="0.7" right="0.4375" top="0.8958333333333334" bottom="0.75" header="0.3" footer="0.3"/>
  <pageSetup horizontalDpi="600" verticalDpi="600" orientation="landscape" paperSize="9" r:id="rId1"/>
  <headerFooter>
    <oddHeader>&amp;RTabela nr &amp;A
do uchwały Rady Gminy Rawa Mazowiecka nr 
z dnia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A24"/>
  <sheetViews>
    <sheetView view="pageLayout" zoomScaleSheetLayoutView="90" workbookViewId="0" topLeftCell="A1">
      <selection activeCell="A1" sqref="A1:J1"/>
    </sheetView>
  </sheetViews>
  <sheetFormatPr defaultColWidth="8.796875" defaultRowHeight="14.25"/>
  <cols>
    <col min="1" max="1" width="6.3984375" style="52" customWidth="1"/>
    <col min="2" max="2" width="7.8984375" style="52" customWidth="1"/>
    <col min="3" max="3" width="6.69921875" style="52" customWidth="1"/>
    <col min="4" max="4" width="11.5" style="52" hidden="1" customWidth="1"/>
    <col min="5" max="5" width="14.69921875" style="52" customWidth="1"/>
    <col min="6" max="6" width="11.3984375" style="52" customWidth="1"/>
    <col min="7" max="7" width="13" style="52" customWidth="1"/>
    <col min="8" max="8" width="11.8984375" style="6" customWidth="1"/>
    <col min="9" max="9" width="9.09765625" style="6" customWidth="1"/>
    <col min="10" max="10" width="12.69921875" style="6" customWidth="1"/>
    <col min="11" max="79" width="9" style="6" customWidth="1"/>
    <col min="80" max="16384" width="9" style="52" customWidth="1"/>
  </cols>
  <sheetData>
    <row r="1" spans="1:10" ht="45" customHeight="1">
      <c r="A1" s="354" t="s">
        <v>483</v>
      </c>
      <c r="B1" s="354"/>
      <c r="C1" s="354"/>
      <c r="D1" s="354"/>
      <c r="E1" s="354"/>
      <c r="F1" s="354"/>
      <c r="G1" s="354"/>
      <c r="H1" s="354"/>
      <c r="I1" s="354"/>
      <c r="J1" s="354"/>
    </row>
    <row r="3" ht="12.75">
      <c r="J3" s="96" t="s">
        <v>190</v>
      </c>
    </row>
    <row r="4" spans="1:79" ht="20.25" customHeight="1">
      <c r="A4" s="340" t="s">
        <v>0</v>
      </c>
      <c r="B4" s="355" t="s">
        <v>187</v>
      </c>
      <c r="C4" s="355" t="s">
        <v>209</v>
      </c>
      <c r="D4" s="358" t="s">
        <v>210</v>
      </c>
      <c r="E4" s="358" t="s">
        <v>211</v>
      </c>
      <c r="F4" s="358" t="s">
        <v>179</v>
      </c>
      <c r="G4" s="358"/>
      <c r="H4" s="358"/>
      <c r="I4" s="358"/>
      <c r="J4" s="358"/>
      <c r="BX4" s="52"/>
      <c r="BY4" s="52"/>
      <c r="BZ4" s="52"/>
      <c r="CA4" s="52"/>
    </row>
    <row r="5" spans="1:79" ht="18" customHeight="1">
      <c r="A5" s="340"/>
      <c r="B5" s="356"/>
      <c r="C5" s="356"/>
      <c r="D5" s="340"/>
      <c r="E5" s="358"/>
      <c r="F5" s="358" t="s">
        <v>212</v>
      </c>
      <c r="G5" s="358" t="s">
        <v>147</v>
      </c>
      <c r="H5" s="358"/>
      <c r="I5" s="358"/>
      <c r="J5" s="358" t="s">
        <v>213</v>
      </c>
      <c r="BX5" s="52"/>
      <c r="BY5" s="52"/>
      <c r="BZ5" s="52"/>
      <c r="CA5" s="52"/>
    </row>
    <row r="6" spans="1:79" ht="69" customHeight="1">
      <c r="A6" s="340"/>
      <c r="B6" s="357"/>
      <c r="C6" s="357"/>
      <c r="D6" s="340"/>
      <c r="E6" s="358"/>
      <c r="F6" s="358"/>
      <c r="G6" s="64" t="s">
        <v>214</v>
      </c>
      <c r="H6" s="64" t="s">
        <v>215</v>
      </c>
      <c r="I6" s="64" t="s">
        <v>216</v>
      </c>
      <c r="J6" s="358"/>
      <c r="BX6" s="52"/>
      <c r="BY6" s="52"/>
      <c r="BZ6" s="52"/>
      <c r="CA6" s="52"/>
    </row>
    <row r="7" spans="1:79" ht="8.25" customHeight="1">
      <c r="A7" s="65">
        <v>1</v>
      </c>
      <c r="B7" s="65">
        <v>2</v>
      </c>
      <c r="C7" s="65">
        <v>3</v>
      </c>
      <c r="D7" s="65">
        <v>4</v>
      </c>
      <c r="E7" s="65">
        <v>4</v>
      </c>
      <c r="F7" s="65">
        <v>5</v>
      </c>
      <c r="G7" s="65">
        <v>6</v>
      </c>
      <c r="H7" s="65">
        <v>7</v>
      </c>
      <c r="I7" s="65">
        <v>8</v>
      </c>
      <c r="J7" s="65">
        <v>9</v>
      </c>
      <c r="BX7" s="52"/>
      <c r="BY7" s="52"/>
      <c r="BZ7" s="52"/>
      <c r="CA7" s="52"/>
    </row>
    <row r="8" spans="1:79" ht="19.5" customHeight="1">
      <c r="A8" s="97">
        <v>801</v>
      </c>
      <c r="B8" s="97">
        <v>80101</v>
      </c>
      <c r="C8" s="97">
        <v>2310</v>
      </c>
      <c r="D8" s="98"/>
      <c r="E8" s="99">
        <f>SUM(F8+J8)</f>
        <v>470000</v>
      </c>
      <c r="F8" s="99">
        <f>SUM(G8:I8)</f>
        <v>470000</v>
      </c>
      <c r="G8" s="98"/>
      <c r="H8" s="98"/>
      <c r="I8" s="98">
        <v>470000</v>
      </c>
      <c r="J8" s="98"/>
      <c r="BX8" s="52"/>
      <c r="BY8" s="52"/>
      <c r="BZ8" s="52"/>
      <c r="CA8" s="52"/>
    </row>
    <row r="9" spans="1:79" ht="19.5" customHeight="1">
      <c r="A9" s="100">
        <v>801</v>
      </c>
      <c r="B9" s="100">
        <v>80104</v>
      </c>
      <c r="C9" s="100">
        <v>2310</v>
      </c>
      <c r="D9" s="99"/>
      <c r="E9" s="99">
        <f>SUM(F9+J9)</f>
        <v>500000</v>
      </c>
      <c r="F9" s="99">
        <f>SUM(G9:I9)</f>
        <v>500000</v>
      </c>
      <c r="G9" s="99"/>
      <c r="H9" s="99"/>
      <c r="I9" s="99">
        <v>500000</v>
      </c>
      <c r="J9" s="99"/>
      <c r="BX9" s="52"/>
      <c r="BY9" s="52"/>
      <c r="BZ9" s="52"/>
      <c r="CA9" s="52"/>
    </row>
    <row r="10" spans="1:79" ht="19.5" customHeight="1" hidden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BX10" s="52"/>
      <c r="BY10" s="52"/>
      <c r="BZ10" s="52"/>
      <c r="CA10" s="52"/>
    </row>
    <row r="11" spans="1:79" ht="19.5" customHeight="1" hidden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BX11" s="52"/>
      <c r="BY11" s="52"/>
      <c r="BZ11" s="52"/>
      <c r="CA11" s="52"/>
    </row>
    <row r="12" spans="1:79" ht="19.5" customHeight="1" hidden="1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BX12" s="52"/>
      <c r="BY12" s="52"/>
      <c r="BZ12" s="52"/>
      <c r="CA12" s="52"/>
    </row>
    <row r="13" spans="1:79" ht="19.5" customHeight="1" hidden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BX13" s="52"/>
      <c r="BY13" s="52"/>
      <c r="BZ13" s="52"/>
      <c r="CA13" s="52"/>
    </row>
    <row r="14" spans="1:79" ht="19.5" customHeight="1" hidden="1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BX14" s="52"/>
      <c r="BY14" s="52"/>
      <c r="BZ14" s="52"/>
      <c r="CA14" s="52"/>
    </row>
    <row r="15" spans="1:79" ht="19.5" customHeight="1" hidden="1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BX15" s="52"/>
      <c r="BY15" s="52"/>
      <c r="BZ15" s="52"/>
      <c r="CA15" s="52"/>
    </row>
    <row r="16" spans="1:79" ht="19.5" customHeight="1" hidden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BX16" s="52"/>
      <c r="BY16" s="52"/>
      <c r="BZ16" s="52"/>
      <c r="CA16" s="52"/>
    </row>
    <row r="17" spans="1:79" ht="19.5" customHeight="1" hidden="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BX17" s="52"/>
      <c r="BY17" s="52"/>
      <c r="BZ17" s="52"/>
      <c r="CA17" s="52"/>
    </row>
    <row r="18" spans="1:79" ht="19.5" customHeight="1" hidden="1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BX18" s="52"/>
      <c r="BY18" s="52"/>
      <c r="BZ18" s="52"/>
      <c r="CA18" s="52"/>
    </row>
    <row r="19" spans="1:79" ht="19.5" customHeight="1" hidden="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BX19" s="52"/>
      <c r="BY19" s="52"/>
      <c r="BZ19" s="52"/>
      <c r="CA19" s="52"/>
    </row>
    <row r="20" spans="1:79" ht="19.5" customHeight="1" hidden="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BX20" s="52"/>
      <c r="BY20" s="52"/>
      <c r="BZ20" s="52"/>
      <c r="CA20" s="52"/>
    </row>
    <row r="21" spans="1:79" ht="19.5" customHeight="1" hidden="1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BX21" s="52"/>
      <c r="BY21" s="52"/>
      <c r="BZ21" s="52"/>
      <c r="CA21" s="52"/>
    </row>
    <row r="22" spans="1:79" ht="24.75" customHeight="1">
      <c r="A22" s="353" t="s">
        <v>208</v>
      </c>
      <c r="B22" s="353"/>
      <c r="C22" s="353"/>
      <c r="D22" s="353"/>
      <c r="E22" s="103">
        <f aca="true" t="shared" si="0" ref="E22:J22">SUM(E8:E9)</f>
        <v>970000</v>
      </c>
      <c r="F22" s="103">
        <f t="shared" si="0"/>
        <v>970000</v>
      </c>
      <c r="G22" s="103">
        <f t="shared" si="0"/>
        <v>0</v>
      </c>
      <c r="H22" s="103">
        <f t="shared" si="0"/>
        <v>0</v>
      </c>
      <c r="I22" s="103">
        <f t="shared" si="0"/>
        <v>970000</v>
      </c>
      <c r="J22" s="103">
        <f t="shared" si="0"/>
        <v>0</v>
      </c>
      <c r="BX22" s="52"/>
      <c r="BY22" s="52"/>
      <c r="BZ22" s="52"/>
      <c r="CA22" s="52"/>
    </row>
    <row r="24" spans="1:6" s="6" customFormat="1" ht="12.75">
      <c r="A24" s="47"/>
      <c r="B24" s="52"/>
      <c r="C24" s="52"/>
      <c r="D24" s="52"/>
      <c r="E24" s="52"/>
      <c r="F24" s="52"/>
    </row>
  </sheetData>
  <sheetProtection formatCells="0" formatColumns="0" formatRows="0" insertColumns="0" insertRows="0" deleteColumns="0" deleteRows="0"/>
  <mergeCells count="11">
    <mergeCell ref="A22:D22"/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 horizontalCentered="1"/>
  <pageMargins left="0.4330708661417323" right="0.2362204724409449" top="1.1023622047244095" bottom="0.3937007874015748" header="0.5118110236220472" footer="0.5118110236220472"/>
  <pageSetup horizontalDpi="600" verticalDpi="600" orientation="landscape" paperSize="9" r:id="rId1"/>
  <headerFooter alignWithMargins="0">
    <oddHeader xml:space="preserve">&amp;RTabela nr &amp;A
do uchwały Rady Gminy Rawa Mazowiecka nr 
z dnia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showGridLines="0" view="pageLayout" zoomScale="75" zoomScaleSheetLayoutView="100" zoomScalePageLayoutView="75" workbookViewId="0" topLeftCell="A1">
      <selection activeCell="D20" sqref="D20"/>
    </sheetView>
  </sheetViews>
  <sheetFormatPr defaultColWidth="8.796875" defaultRowHeight="14.25"/>
  <cols>
    <col min="1" max="1" width="4.09765625" style="52" bestFit="1" customWidth="1"/>
    <col min="2" max="2" width="37.3984375" style="52" customWidth="1"/>
    <col min="3" max="3" width="12.19921875" style="52" customWidth="1"/>
    <col min="4" max="4" width="15" style="52" customWidth="1"/>
    <col min="5" max="16384" width="9" style="52" customWidth="1"/>
  </cols>
  <sheetData>
    <row r="1" spans="1:4" ht="15" customHeight="1">
      <c r="A1" s="360" t="s">
        <v>484</v>
      </c>
      <c r="B1" s="360"/>
      <c r="C1" s="360"/>
      <c r="D1" s="360"/>
    </row>
    <row r="2" ht="6.75" customHeight="1" hidden="1">
      <c r="A2" s="104"/>
    </row>
    <row r="3" ht="10.5" customHeight="1">
      <c r="D3" s="105" t="s">
        <v>190</v>
      </c>
    </row>
    <row r="4" spans="1:4" ht="15" customHeight="1">
      <c r="A4" s="340" t="s">
        <v>191</v>
      </c>
      <c r="B4" s="340" t="s">
        <v>217</v>
      </c>
      <c r="C4" s="358" t="s">
        <v>218</v>
      </c>
      <c r="D4" s="358" t="s">
        <v>219</v>
      </c>
    </row>
    <row r="5" spans="1:4" ht="12" customHeight="1">
      <c r="A5" s="340"/>
      <c r="B5" s="340"/>
      <c r="C5" s="340"/>
      <c r="D5" s="358"/>
    </row>
    <row r="6" spans="1:4" ht="15.75" customHeight="1" hidden="1">
      <c r="A6" s="340"/>
      <c r="B6" s="340"/>
      <c r="C6" s="340"/>
      <c r="D6" s="358"/>
    </row>
    <row r="7" spans="1:4" s="107" customFormat="1" ht="8.25" customHeight="1">
      <c r="A7" s="106">
        <v>1</v>
      </c>
      <c r="B7" s="106">
        <v>2</v>
      </c>
      <c r="C7" s="106">
        <v>3</v>
      </c>
      <c r="D7" s="106">
        <v>4</v>
      </c>
    </row>
    <row r="8" spans="1:4" s="107" customFormat="1" ht="15" customHeight="1">
      <c r="A8" s="108" t="s">
        <v>220</v>
      </c>
      <c r="B8" s="109" t="s">
        <v>221</v>
      </c>
      <c r="C8" s="106"/>
      <c r="D8" s="213">
        <f>1!E107</f>
        <v>20437870.52</v>
      </c>
    </row>
    <row r="9" spans="1:4" s="107" customFormat="1" ht="15.75" customHeight="1">
      <c r="A9" s="108" t="s">
        <v>222</v>
      </c>
      <c r="B9" s="109" t="s">
        <v>223</v>
      </c>
      <c r="C9" s="106"/>
      <c r="D9" s="213">
        <v>21385272</v>
      </c>
    </row>
    <row r="10" spans="1:4" s="107" customFormat="1" ht="17.25" customHeight="1">
      <c r="A10" s="108" t="s">
        <v>224</v>
      </c>
      <c r="B10" s="109" t="s">
        <v>225</v>
      </c>
      <c r="C10" s="106"/>
      <c r="D10" s="213">
        <f>D8-D9</f>
        <v>-947401.4800000004</v>
      </c>
    </row>
    <row r="11" spans="1:4" ht="18.75" customHeight="1">
      <c r="A11" s="359" t="s">
        <v>226</v>
      </c>
      <c r="B11" s="359"/>
      <c r="C11" s="110"/>
      <c r="D11" s="211">
        <f>SUM(D12:D19)</f>
        <v>2306509.4800000004</v>
      </c>
    </row>
    <row r="12" spans="1:4" ht="18.75" customHeight="1">
      <c r="A12" s="111" t="s">
        <v>220</v>
      </c>
      <c r="B12" s="112" t="s">
        <v>227</v>
      </c>
      <c r="C12" s="111" t="s">
        <v>228</v>
      </c>
      <c r="D12" s="214">
        <f>-D10+D20-D17-D19</f>
        <v>2306509.4800000004</v>
      </c>
    </row>
    <row r="13" spans="1:4" ht="18.75" customHeight="1">
      <c r="A13" s="113" t="s">
        <v>222</v>
      </c>
      <c r="B13" s="114" t="s">
        <v>229</v>
      </c>
      <c r="C13" s="113" t="s">
        <v>228</v>
      </c>
      <c r="D13" s="215">
        <v>0</v>
      </c>
    </row>
    <row r="14" spans="1:4" ht="25.5" customHeight="1">
      <c r="A14" s="113" t="s">
        <v>224</v>
      </c>
      <c r="B14" s="116" t="s">
        <v>230</v>
      </c>
      <c r="C14" s="113" t="s">
        <v>231</v>
      </c>
      <c r="D14" s="215">
        <v>0</v>
      </c>
    </row>
    <row r="15" spans="1:4" ht="18.75" customHeight="1">
      <c r="A15" s="113" t="s">
        <v>232</v>
      </c>
      <c r="B15" s="114" t="s">
        <v>233</v>
      </c>
      <c r="C15" s="113" t="s">
        <v>234</v>
      </c>
      <c r="D15" s="215">
        <v>0</v>
      </c>
    </row>
    <row r="16" spans="1:4" ht="18.75" customHeight="1">
      <c r="A16" s="113" t="s">
        <v>235</v>
      </c>
      <c r="B16" s="114" t="s">
        <v>236</v>
      </c>
      <c r="C16" s="113" t="s">
        <v>237</v>
      </c>
      <c r="D16" s="215">
        <v>0</v>
      </c>
    </row>
    <row r="17" spans="1:4" ht="18.75" customHeight="1">
      <c r="A17" s="113" t="s">
        <v>238</v>
      </c>
      <c r="B17" s="114" t="s">
        <v>239</v>
      </c>
      <c r="C17" s="113" t="s">
        <v>240</v>
      </c>
      <c r="D17" s="215">
        <v>0</v>
      </c>
    </row>
    <row r="18" spans="1:4" ht="18.75" customHeight="1">
      <c r="A18" s="113" t="s">
        <v>241</v>
      </c>
      <c r="B18" s="114" t="s">
        <v>242</v>
      </c>
      <c r="C18" s="113" t="s">
        <v>243</v>
      </c>
      <c r="D18" s="215">
        <v>0</v>
      </c>
    </row>
    <row r="19" spans="1:4" ht="18.75" customHeight="1">
      <c r="A19" s="113" t="s">
        <v>244</v>
      </c>
      <c r="B19" s="117" t="s">
        <v>245</v>
      </c>
      <c r="C19" s="118" t="s">
        <v>246</v>
      </c>
      <c r="D19" s="216">
        <v>0</v>
      </c>
    </row>
    <row r="20" spans="1:4" ht="18.75" customHeight="1">
      <c r="A20" s="359" t="s">
        <v>247</v>
      </c>
      <c r="B20" s="359"/>
      <c r="C20" s="110"/>
      <c r="D20" s="211">
        <f>SUM(D21:D27)</f>
        <v>1359108</v>
      </c>
    </row>
    <row r="21" spans="1:4" ht="18.75" customHeight="1">
      <c r="A21" s="111" t="s">
        <v>220</v>
      </c>
      <c r="B21" s="112" t="s">
        <v>248</v>
      </c>
      <c r="C21" s="111" t="s">
        <v>249</v>
      </c>
      <c r="D21" s="214">
        <v>1267200</v>
      </c>
    </row>
    <row r="22" spans="1:4" ht="18.75" customHeight="1">
      <c r="A22" s="113" t="s">
        <v>222</v>
      </c>
      <c r="B22" s="114" t="s">
        <v>250</v>
      </c>
      <c r="C22" s="113" t="s">
        <v>249</v>
      </c>
      <c r="D22" s="217">
        <v>91908</v>
      </c>
    </row>
    <row r="23" spans="1:4" ht="38.25">
      <c r="A23" s="113" t="s">
        <v>224</v>
      </c>
      <c r="B23" s="116" t="s">
        <v>251</v>
      </c>
      <c r="C23" s="113" t="s">
        <v>252</v>
      </c>
      <c r="D23" s="215">
        <v>0</v>
      </c>
    </row>
    <row r="24" spans="1:4" ht="18.75" customHeight="1">
      <c r="A24" s="113" t="s">
        <v>232</v>
      </c>
      <c r="B24" s="114" t="s">
        <v>253</v>
      </c>
      <c r="C24" s="113" t="s">
        <v>254</v>
      </c>
      <c r="D24" s="215">
        <v>0</v>
      </c>
    </row>
    <row r="25" spans="1:4" ht="18.75" customHeight="1">
      <c r="A25" s="113" t="s">
        <v>235</v>
      </c>
      <c r="B25" s="114" t="s">
        <v>255</v>
      </c>
      <c r="C25" s="113" t="s">
        <v>256</v>
      </c>
      <c r="D25" s="215">
        <v>0</v>
      </c>
    </row>
    <row r="26" spans="1:4" ht="18.75" customHeight="1">
      <c r="A26" s="113" t="s">
        <v>238</v>
      </c>
      <c r="B26" s="114" t="s">
        <v>257</v>
      </c>
      <c r="C26" s="113" t="s">
        <v>258</v>
      </c>
      <c r="D26" s="215">
        <v>0</v>
      </c>
    </row>
    <row r="27" spans="1:4" ht="31.5" customHeight="1">
      <c r="A27" s="118" t="s">
        <v>241</v>
      </c>
      <c r="B27" s="120" t="s">
        <v>259</v>
      </c>
      <c r="C27" s="118" t="s">
        <v>260</v>
      </c>
      <c r="D27" s="216">
        <v>0</v>
      </c>
    </row>
    <row r="28" spans="1:4" ht="7.5" customHeight="1">
      <c r="A28" s="121"/>
      <c r="B28" s="122"/>
      <c r="C28" s="122"/>
      <c r="D28" s="122"/>
    </row>
    <row r="29" spans="1:6" ht="12.75">
      <c r="A29" s="123"/>
      <c r="B29" s="124"/>
      <c r="C29" s="124"/>
      <c r="D29" s="124"/>
      <c r="E29" s="125"/>
      <c r="F29" s="125"/>
    </row>
  </sheetData>
  <sheetProtection/>
  <mergeCells count="7">
    <mergeCell ref="A20:B20"/>
    <mergeCell ref="A1:D1"/>
    <mergeCell ref="A4:A6"/>
    <mergeCell ref="B4:B6"/>
    <mergeCell ref="C4:C6"/>
    <mergeCell ref="D4:D6"/>
    <mergeCell ref="A11:B11"/>
  </mergeCells>
  <printOptions horizontalCentered="1"/>
  <pageMargins left="0.3937007874015748" right="0.3937007874015748" top="0.89" bottom="0.5905511811023623" header="0.29" footer="0.5118110236220472"/>
  <pageSetup horizontalDpi="600" verticalDpi="600" orientation="landscape" paperSize="9" r:id="rId3"/>
  <headerFooter alignWithMargins="0">
    <oddHeader>&amp;RTabela nr &amp;A
do uchwały Rady Gminy Rawa Mazowiecka nr 
z dnia 
.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view="pageLayout" zoomScale="75" zoomScaleSheetLayoutView="100" zoomScalePageLayoutView="75" workbookViewId="0" topLeftCell="A1">
      <selection activeCell="G3" sqref="G3"/>
    </sheetView>
  </sheetViews>
  <sheetFormatPr defaultColWidth="8.796875" defaultRowHeight="14.25"/>
  <cols>
    <col min="1" max="1" width="7.09765625" style="52" customWidth="1"/>
    <col min="2" max="2" width="8.59765625" style="52" customWidth="1"/>
    <col min="3" max="3" width="51.69921875" style="52" customWidth="1"/>
    <col min="4" max="4" width="21.09765625" style="52" customWidth="1"/>
    <col min="5" max="5" width="3.8984375" style="52" customWidth="1"/>
    <col min="6" max="16384" width="9" style="52" customWidth="1"/>
  </cols>
  <sheetData>
    <row r="1" spans="1:5" ht="18.75" customHeight="1">
      <c r="A1" s="364"/>
      <c r="B1" s="364"/>
      <c r="C1" s="364"/>
      <c r="D1" s="364"/>
      <c r="E1" s="6"/>
    </row>
    <row r="2" spans="1:4" ht="6" customHeight="1" hidden="1">
      <c r="A2" s="361"/>
      <c r="B2" s="361"/>
      <c r="C2" s="361"/>
      <c r="D2" s="361"/>
    </row>
    <row r="3" spans="1:5" ht="33" customHeight="1">
      <c r="A3" s="362" t="s">
        <v>451</v>
      </c>
      <c r="B3" s="362"/>
      <c r="C3" s="362"/>
      <c r="D3" s="362"/>
      <c r="E3" s="6"/>
    </row>
    <row r="4" ht="19.5" customHeight="1">
      <c r="D4" s="126" t="s">
        <v>190</v>
      </c>
    </row>
    <row r="5" spans="1:4" ht="19.5" customHeight="1">
      <c r="A5" s="63" t="s">
        <v>0</v>
      </c>
      <c r="B5" s="63" t="s">
        <v>187</v>
      </c>
      <c r="C5" s="63" t="s">
        <v>217</v>
      </c>
      <c r="D5" s="63" t="s">
        <v>219</v>
      </c>
    </row>
    <row r="6" spans="1:4" ht="7.5" customHeight="1">
      <c r="A6" s="65">
        <v>2</v>
      </c>
      <c r="B6" s="65">
        <v>3</v>
      </c>
      <c r="C6" s="65">
        <v>5</v>
      </c>
      <c r="D6" s="65">
        <v>6</v>
      </c>
    </row>
    <row r="7" spans="1:4" ht="30" customHeight="1">
      <c r="A7" s="363" t="s">
        <v>266</v>
      </c>
      <c r="B7" s="363"/>
      <c r="C7" s="363"/>
      <c r="D7" s="146">
        <f>SUM(D8)</f>
        <v>116000</v>
      </c>
    </row>
    <row r="8" spans="1:4" ht="27.75" customHeight="1">
      <c r="A8" s="128">
        <v>851</v>
      </c>
      <c r="B8" s="128"/>
      <c r="C8" s="129" t="s">
        <v>114</v>
      </c>
      <c r="D8" s="130">
        <f>SUM(D9)</f>
        <v>116000</v>
      </c>
    </row>
    <row r="9" spans="1:4" ht="27.75" customHeight="1">
      <c r="A9" s="131"/>
      <c r="B9" s="114">
        <v>85154</v>
      </c>
      <c r="C9" s="114" t="s">
        <v>116</v>
      </c>
      <c r="D9" s="115">
        <f>SUM(D10)</f>
        <v>116000</v>
      </c>
    </row>
    <row r="10" spans="1:4" ht="21.75" customHeight="1">
      <c r="A10" s="131"/>
      <c r="B10" s="131"/>
      <c r="C10" s="133" t="s">
        <v>360</v>
      </c>
      <c r="D10" s="134">
        <v>116000</v>
      </c>
    </row>
    <row r="11" spans="1:4" ht="30" customHeight="1" hidden="1">
      <c r="A11" s="131"/>
      <c r="B11" s="131"/>
      <c r="C11" s="131"/>
      <c r="D11" s="135"/>
    </row>
    <row r="12" spans="1:4" ht="30" customHeight="1" hidden="1">
      <c r="A12" s="131"/>
      <c r="B12" s="131"/>
      <c r="C12" s="131"/>
      <c r="D12" s="135"/>
    </row>
    <row r="13" spans="1:4" ht="30" customHeight="1" hidden="1">
      <c r="A13" s="131"/>
      <c r="B13" s="131"/>
      <c r="C13" s="131"/>
      <c r="D13" s="135"/>
    </row>
    <row r="14" spans="1:4" ht="27" customHeight="1">
      <c r="A14" s="363" t="s">
        <v>267</v>
      </c>
      <c r="B14" s="363"/>
      <c r="C14" s="363"/>
      <c r="D14" s="147">
        <f>SUM(D15)</f>
        <v>123000</v>
      </c>
    </row>
    <row r="15" spans="1:4" ht="29.25" customHeight="1">
      <c r="A15" s="128">
        <v>851</v>
      </c>
      <c r="B15" s="128"/>
      <c r="C15" s="129" t="s">
        <v>114</v>
      </c>
      <c r="D15" s="130">
        <f>SUM(D16+D18)</f>
        <v>123000</v>
      </c>
    </row>
    <row r="16" spans="1:4" ht="27.75" customHeight="1">
      <c r="A16" s="131"/>
      <c r="B16" s="114">
        <v>85153</v>
      </c>
      <c r="C16" s="114" t="s">
        <v>269</v>
      </c>
      <c r="D16" s="115">
        <f>SUM(D17)</f>
        <v>7000</v>
      </c>
    </row>
    <row r="17" spans="1:4" ht="36.75" customHeight="1">
      <c r="A17" s="131"/>
      <c r="B17" s="131"/>
      <c r="C17" s="145" t="s">
        <v>268</v>
      </c>
      <c r="D17" s="134">
        <v>7000</v>
      </c>
    </row>
    <row r="18" spans="1:4" ht="27.75" customHeight="1">
      <c r="A18" s="131"/>
      <c r="B18" s="114">
        <v>85154</v>
      </c>
      <c r="C18" s="114" t="s">
        <v>116</v>
      </c>
      <c r="D18" s="115">
        <f>SUM(D19)</f>
        <v>116000</v>
      </c>
    </row>
    <row r="19" spans="1:4" ht="42.75" customHeight="1">
      <c r="A19" s="139"/>
      <c r="B19" s="139"/>
      <c r="C19" s="120" t="s">
        <v>270</v>
      </c>
      <c r="D19" s="119">
        <v>116000</v>
      </c>
    </row>
  </sheetData>
  <sheetProtection/>
  <mergeCells count="5">
    <mergeCell ref="A2:D2"/>
    <mergeCell ref="A3:D3"/>
    <mergeCell ref="A7:C7"/>
    <mergeCell ref="A14:C14"/>
    <mergeCell ref="A1:D1"/>
  </mergeCells>
  <printOptions horizontalCentered="1"/>
  <pageMargins left="0.5511811023622047" right="0.5118110236220472" top="1.220472440944882" bottom="0.984251968503937" header="0.5118110236220472" footer="0.5118110236220472"/>
  <pageSetup horizontalDpi="600" verticalDpi="600" orientation="landscape" paperSize="9" scale="95" r:id="rId1"/>
  <headerFooter alignWithMargins="0">
    <oddHeader xml:space="preserve">&amp;R&amp;9Tabela nr &amp;A
do uchwały Rady Gminy Rawa Mazowiecka nr 
z dnia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56"/>
  <sheetViews>
    <sheetView view="pageLayout" workbookViewId="0" topLeftCell="D30">
      <selection activeCell="G17" sqref="G17"/>
    </sheetView>
  </sheetViews>
  <sheetFormatPr defaultColWidth="8.796875" defaultRowHeight="14.25"/>
  <cols>
    <col min="1" max="1" width="3.09765625" style="181" bestFit="1" customWidth="1"/>
    <col min="2" max="2" width="15.5" style="181" customWidth="1"/>
    <col min="3" max="3" width="11.3984375" style="181" customWidth="1"/>
    <col min="4" max="4" width="9.19921875" style="181" customWidth="1"/>
    <col min="5" max="6" width="9" style="181" customWidth="1"/>
    <col min="7" max="7" width="8.59765625" style="181" customWidth="1"/>
    <col min="8" max="8" width="8.5" style="181" customWidth="1"/>
    <col min="9" max="9" width="8.59765625" style="181" customWidth="1"/>
    <col min="10" max="11" width="6.69921875" style="181" customWidth="1"/>
    <col min="12" max="12" width="8.5" style="181" customWidth="1"/>
    <col min="13" max="13" width="10.19921875" style="181" customWidth="1"/>
    <col min="14" max="14" width="7.5" style="181" customWidth="1"/>
    <col min="15" max="15" width="7.09765625" style="181" customWidth="1"/>
    <col min="16" max="16" width="7" style="181" customWidth="1"/>
    <col min="17" max="17" width="9.5" style="181" customWidth="1"/>
    <col min="18" max="16384" width="9" style="181" customWidth="1"/>
  </cols>
  <sheetData>
    <row r="1" spans="1:17" ht="12.75">
      <c r="A1" s="379" t="s">
        <v>303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</row>
    <row r="2" ht="11.25"/>
    <row r="3" spans="1:17" ht="11.25">
      <c r="A3" s="373" t="s">
        <v>191</v>
      </c>
      <c r="B3" s="373" t="s">
        <v>304</v>
      </c>
      <c r="C3" s="374" t="s">
        <v>305</v>
      </c>
      <c r="D3" s="374" t="s">
        <v>306</v>
      </c>
      <c r="E3" s="374" t="s">
        <v>307</v>
      </c>
      <c r="F3" s="373" t="s">
        <v>147</v>
      </c>
      <c r="G3" s="373"/>
      <c r="H3" s="373" t="s">
        <v>196</v>
      </c>
      <c r="I3" s="373"/>
      <c r="J3" s="373"/>
      <c r="K3" s="373"/>
      <c r="L3" s="373"/>
      <c r="M3" s="373"/>
      <c r="N3" s="373"/>
      <c r="O3" s="373"/>
      <c r="P3" s="373"/>
      <c r="Q3" s="373"/>
    </row>
    <row r="4" spans="1:17" ht="11.25">
      <c r="A4" s="373"/>
      <c r="B4" s="373"/>
      <c r="C4" s="374"/>
      <c r="D4" s="374"/>
      <c r="E4" s="374"/>
      <c r="F4" s="374" t="s">
        <v>308</v>
      </c>
      <c r="G4" s="374" t="s">
        <v>309</v>
      </c>
      <c r="H4" s="373" t="s">
        <v>494</v>
      </c>
      <c r="I4" s="373"/>
      <c r="J4" s="373"/>
      <c r="K4" s="373"/>
      <c r="L4" s="373"/>
      <c r="M4" s="373"/>
      <c r="N4" s="373"/>
      <c r="O4" s="373"/>
      <c r="P4" s="373"/>
      <c r="Q4" s="373"/>
    </row>
    <row r="5" spans="1:17" ht="11.25">
      <c r="A5" s="373"/>
      <c r="B5" s="373"/>
      <c r="C5" s="374"/>
      <c r="D5" s="374"/>
      <c r="E5" s="374"/>
      <c r="F5" s="374"/>
      <c r="G5" s="374"/>
      <c r="H5" s="374" t="s">
        <v>311</v>
      </c>
      <c r="I5" s="373" t="s">
        <v>179</v>
      </c>
      <c r="J5" s="373"/>
      <c r="K5" s="373"/>
      <c r="L5" s="373"/>
      <c r="M5" s="373"/>
      <c r="N5" s="373"/>
      <c r="O5" s="373"/>
      <c r="P5" s="373"/>
      <c r="Q5" s="373"/>
    </row>
    <row r="6" spans="1:17" ht="14.25" customHeight="1">
      <c r="A6" s="373"/>
      <c r="B6" s="373"/>
      <c r="C6" s="374"/>
      <c r="D6" s="374"/>
      <c r="E6" s="374"/>
      <c r="F6" s="374"/>
      <c r="G6" s="374"/>
      <c r="H6" s="374"/>
      <c r="I6" s="373" t="s">
        <v>312</v>
      </c>
      <c r="J6" s="373"/>
      <c r="K6" s="373"/>
      <c r="L6" s="373"/>
      <c r="M6" s="373" t="s">
        <v>313</v>
      </c>
      <c r="N6" s="373"/>
      <c r="O6" s="373"/>
      <c r="P6" s="373"/>
      <c r="Q6" s="373"/>
    </row>
    <row r="7" spans="1:17" ht="12.75" customHeight="1">
      <c r="A7" s="373"/>
      <c r="B7" s="373"/>
      <c r="C7" s="374"/>
      <c r="D7" s="374"/>
      <c r="E7" s="374"/>
      <c r="F7" s="374"/>
      <c r="G7" s="374"/>
      <c r="H7" s="374"/>
      <c r="I7" s="374" t="s">
        <v>314</v>
      </c>
      <c r="J7" s="373" t="s">
        <v>315</v>
      </c>
      <c r="K7" s="373"/>
      <c r="L7" s="373"/>
      <c r="M7" s="374" t="s">
        <v>316</v>
      </c>
      <c r="N7" s="374" t="s">
        <v>315</v>
      </c>
      <c r="O7" s="374"/>
      <c r="P7" s="374"/>
      <c r="Q7" s="374"/>
    </row>
    <row r="8" spans="1:17" ht="60.75" customHeight="1">
      <c r="A8" s="373"/>
      <c r="B8" s="373"/>
      <c r="C8" s="374"/>
      <c r="D8" s="374"/>
      <c r="E8" s="374"/>
      <c r="F8" s="374"/>
      <c r="G8" s="374"/>
      <c r="H8" s="374"/>
      <c r="I8" s="374"/>
      <c r="J8" s="182" t="s">
        <v>317</v>
      </c>
      <c r="K8" s="182" t="s">
        <v>318</v>
      </c>
      <c r="L8" s="182" t="s">
        <v>319</v>
      </c>
      <c r="M8" s="374"/>
      <c r="N8" s="182" t="s">
        <v>320</v>
      </c>
      <c r="O8" s="182" t="s">
        <v>317</v>
      </c>
      <c r="P8" s="182" t="s">
        <v>318</v>
      </c>
      <c r="Q8" s="182" t="s">
        <v>321</v>
      </c>
    </row>
    <row r="9" spans="1:17" ht="7.5" customHeight="1">
      <c r="A9" s="183">
        <v>1</v>
      </c>
      <c r="B9" s="183">
        <v>2</v>
      </c>
      <c r="C9" s="183">
        <v>3</v>
      </c>
      <c r="D9" s="183">
        <v>4</v>
      </c>
      <c r="E9" s="183">
        <v>5</v>
      </c>
      <c r="F9" s="183">
        <v>6</v>
      </c>
      <c r="G9" s="183">
        <v>7</v>
      </c>
      <c r="H9" s="183">
        <v>8</v>
      </c>
      <c r="I9" s="183">
        <v>9</v>
      </c>
      <c r="J9" s="183">
        <v>10</v>
      </c>
      <c r="K9" s="183">
        <v>11</v>
      </c>
      <c r="L9" s="183">
        <v>12</v>
      </c>
      <c r="M9" s="183">
        <v>13</v>
      </c>
      <c r="N9" s="183">
        <v>14</v>
      </c>
      <c r="O9" s="183">
        <v>15</v>
      </c>
      <c r="P9" s="183">
        <v>16</v>
      </c>
      <c r="Q9" s="183">
        <v>17</v>
      </c>
    </row>
    <row r="10" spans="1:17" s="187" customFormat="1" ht="11.25">
      <c r="A10" s="184">
        <v>1</v>
      </c>
      <c r="B10" s="185" t="s">
        <v>322</v>
      </c>
      <c r="C10" s="366" t="s">
        <v>292</v>
      </c>
      <c r="D10" s="367"/>
      <c r="E10" s="186">
        <f>SUM(E15,E24,E31)</f>
        <v>2515565</v>
      </c>
      <c r="F10" s="186">
        <f aca="true" t="shared" si="0" ref="F10:Q10">SUM(F15,F24,F31)</f>
        <v>981685</v>
      </c>
      <c r="G10" s="186">
        <f t="shared" si="0"/>
        <v>1533880</v>
      </c>
      <c r="H10" s="186">
        <f t="shared" si="0"/>
        <v>2515565</v>
      </c>
      <c r="I10" s="186">
        <f t="shared" si="0"/>
        <v>981685</v>
      </c>
      <c r="J10" s="186">
        <f t="shared" si="0"/>
        <v>0</v>
      </c>
      <c r="K10" s="186">
        <f t="shared" si="0"/>
        <v>0</v>
      </c>
      <c r="L10" s="186">
        <f t="shared" si="0"/>
        <v>981685</v>
      </c>
      <c r="M10" s="186">
        <f t="shared" si="0"/>
        <v>1533880</v>
      </c>
      <c r="N10" s="186">
        <f t="shared" si="0"/>
        <v>0</v>
      </c>
      <c r="O10" s="186">
        <f t="shared" si="0"/>
        <v>0</v>
      </c>
      <c r="P10" s="186">
        <f t="shared" si="0"/>
        <v>0</v>
      </c>
      <c r="Q10" s="186">
        <f t="shared" si="0"/>
        <v>1533880</v>
      </c>
    </row>
    <row r="11" spans="1:17" ht="11.25">
      <c r="A11" s="368" t="s">
        <v>323</v>
      </c>
      <c r="B11" s="233" t="s">
        <v>343</v>
      </c>
      <c r="C11" s="230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2"/>
    </row>
    <row r="12" spans="1:17" ht="11.25">
      <c r="A12" s="368"/>
      <c r="B12" s="188" t="s">
        <v>344</v>
      </c>
      <c r="C12" s="230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2"/>
    </row>
    <row r="13" spans="1:17" ht="11.25">
      <c r="A13" s="368"/>
      <c r="B13" s="188" t="s">
        <v>486</v>
      </c>
      <c r="C13" s="230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2"/>
    </row>
    <row r="14" spans="1:17" ht="11.25">
      <c r="A14" s="368"/>
      <c r="B14" s="188" t="s">
        <v>325</v>
      </c>
      <c r="C14" s="230" t="s">
        <v>487</v>
      </c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2"/>
    </row>
    <row r="15" spans="1:17" ht="11.25">
      <c r="A15" s="368"/>
      <c r="B15" s="188" t="s">
        <v>326</v>
      </c>
      <c r="C15" s="189"/>
      <c r="D15" s="189"/>
      <c r="E15" s="189">
        <f aca="true" t="shared" si="1" ref="E15:Q15">SUM(E16:E19)</f>
        <v>2515565</v>
      </c>
      <c r="F15" s="189">
        <f t="shared" si="1"/>
        <v>981685</v>
      </c>
      <c r="G15" s="189">
        <f t="shared" si="1"/>
        <v>1533880</v>
      </c>
      <c r="H15" s="189">
        <f t="shared" si="1"/>
        <v>2515565</v>
      </c>
      <c r="I15" s="189">
        <f t="shared" si="1"/>
        <v>981685</v>
      </c>
      <c r="J15" s="189">
        <f t="shared" si="1"/>
        <v>0</v>
      </c>
      <c r="K15" s="189">
        <f t="shared" si="1"/>
        <v>0</v>
      </c>
      <c r="L15" s="189">
        <f t="shared" si="1"/>
        <v>981685</v>
      </c>
      <c r="M15" s="189">
        <f t="shared" si="1"/>
        <v>1533880</v>
      </c>
      <c r="N15" s="189">
        <f t="shared" si="1"/>
        <v>0</v>
      </c>
      <c r="O15" s="189">
        <f t="shared" si="1"/>
        <v>0</v>
      </c>
      <c r="P15" s="189">
        <f t="shared" si="1"/>
        <v>0</v>
      </c>
      <c r="Q15" s="189">
        <f t="shared" si="1"/>
        <v>1533880</v>
      </c>
    </row>
    <row r="16" spans="1:17" ht="11.25">
      <c r="A16" s="368"/>
      <c r="B16" s="188" t="s">
        <v>488</v>
      </c>
      <c r="C16" s="190"/>
      <c r="D16" s="190"/>
      <c r="E16" s="189">
        <f>SUM(F16:G16)</f>
        <v>2515565</v>
      </c>
      <c r="F16" s="189">
        <v>981685</v>
      </c>
      <c r="G16" s="189">
        <v>1533880</v>
      </c>
      <c r="H16" s="190">
        <f>SUM(M16,I16)</f>
        <v>2515565</v>
      </c>
      <c r="I16" s="190">
        <f>SUM(J16:L16)</f>
        <v>981685</v>
      </c>
      <c r="J16" s="190"/>
      <c r="K16" s="190"/>
      <c r="L16" s="190">
        <v>981685</v>
      </c>
      <c r="M16" s="190">
        <f>SUM(N16:Q16)</f>
        <v>1533880</v>
      </c>
      <c r="N16" s="190"/>
      <c r="O16" s="190"/>
      <c r="P16" s="190"/>
      <c r="Q16" s="190">
        <v>1533880</v>
      </c>
    </row>
    <row r="17" spans="1:17" ht="11.25">
      <c r="A17" s="368"/>
      <c r="B17" s="188" t="s">
        <v>489</v>
      </c>
      <c r="C17" s="190"/>
      <c r="D17" s="190"/>
      <c r="E17" s="189">
        <f>SUM(F17:G17)</f>
        <v>0</v>
      </c>
      <c r="F17" s="189"/>
      <c r="G17" s="189"/>
      <c r="H17" s="190">
        <f>SUM(M17,I17)</f>
        <v>0</v>
      </c>
      <c r="I17" s="190">
        <f>SUM(J17:L17)</f>
        <v>0</v>
      </c>
      <c r="J17" s="190"/>
      <c r="K17" s="190"/>
      <c r="L17" s="190"/>
      <c r="M17" s="190">
        <f>SUM(N17:Q17)</f>
        <v>0</v>
      </c>
      <c r="N17" s="190"/>
      <c r="O17" s="190"/>
      <c r="P17" s="190"/>
      <c r="Q17" s="190"/>
    </row>
    <row r="18" spans="1:17" ht="11.25">
      <c r="A18" s="368"/>
      <c r="B18" s="188" t="s">
        <v>490</v>
      </c>
      <c r="C18" s="190"/>
      <c r="D18" s="190"/>
      <c r="E18" s="189">
        <f>SUM(F18:G18)</f>
        <v>0</v>
      </c>
      <c r="F18" s="189"/>
      <c r="G18" s="189"/>
      <c r="H18" s="190">
        <f>SUM(M18,I18)</f>
        <v>0</v>
      </c>
      <c r="I18" s="190">
        <f>SUM(J18:L18)</f>
        <v>0</v>
      </c>
      <c r="J18" s="190"/>
      <c r="K18" s="190"/>
      <c r="L18" s="190"/>
      <c r="M18" s="190">
        <f>SUM(N18:Q18)</f>
        <v>0</v>
      </c>
      <c r="N18" s="190"/>
      <c r="O18" s="190"/>
      <c r="P18" s="190"/>
      <c r="Q18" s="190"/>
    </row>
    <row r="19" spans="1:17" ht="11.25">
      <c r="A19" s="369"/>
      <c r="B19" s="222" t="s">
        <v>491</v>
      </c>
      <c r="C19" s="225"/>
      <c r="D19" s="225"/>
      <c r="E19" s="224">
        <f>SUM(F19:G19)</f>
        <v>0</v>
      </c>
      <c r="F19" s="224"/>
      <c r="G19" s="224"/>
      <c r="H19" s="225">
        <f>SUM(M19,I19)</f>
        <v>0</v>
      </c>
      <c r="I19" s="225">
        <f>SUM(J19:L19)</f>
        <v>0</v>
      </c>
      <c r="J19" s="225"/>
      <c r="K19" s="225"/>
      <c r="L19" s="225"/>
      <c r="M19" s="225">
        <f>SUM(N19:Q19)</f>
        <v>0</v>
      </c>
      <c r="N19" s="225"/>
      <c r="O19" s="225"/>
      <c r="P19" s="225"/>
      <c r="Q19" s="225"/>
    </row>
    <row r="20" spans="1:17" ht="11.25" hidden="1">
      <c r="A20" s="370" t="s">
        <v>327</v>
      </c>
      <c r="B20" s="233" t="s">
        <v>343</v>
      </c>
      <c r="C20" s="234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7"/>
    </row>
    <row r="21" spans="1:17" ht="11.25" hidden="1">
      <c r="A21" s="368"/>
      <c r="B21" s="188" t="s">
        <v>344</v>
      </c>
      <c r="C21" s="191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9"/>
    </row>
    <row r="22" spans="1:17" ht="11.25" hidden="1">
      <c r="A22" s="368"/>
      <c r="B22" s="188" t="s">
        <v>345</v>
      </c>
      <c r="C22" s="191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9"/>
    </row>
    <row r="23" spans="1:17" ht="11.25" hidden="1">
      <c r="A23" s="368"/>
      <c r="B23" s="188" t="s">
        <v>332</v>
      </c>
      <c r="C23" s="194" t="s">
        <v>367</v>
      </c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9"/>
    </row>
    <row r="24" spans="1:17" ht="11.25" hidden="1">
      <c r="A24" s="368"/>
      <c r="B24" s="188" t="s">
        <v>326</v>
      </c>
      <c r="C24" s="189"/>
      <c r="D24" s="189"/>
      <c r="E24" s="189">
        <f aca="true" t="shared" si="2" ref="E24:Q24">SUM(E25:E26)</f>
        <v>0</v>
      </c>
      <c r="F24" s="189">
        <f t="shared" si="2"/>
        <v>0</v>
      </c>
      <c r="G24" s="189">
        <f t="shared" si="2"/>
        <v>0</v>
      </c>
      <c r="H24" s="189">
        <f t="shared" si="2"/>
        <v>0</v>
      </c>
      <c r="I24" s="189">
        <f t="shared" si="2"/>
        <v>0</v>
      </c>
      <c r="J24" s="189">
        <f t="shared" si="2"/>
        <v>0</v>
      </c>
      <c r="K24" s="189">
        <f t="shared" si="2"/>
        <v>0</v>
      </c>
      <c r="L24" s="189">
        <f t="shared" si="2"/>
        <v>0</v>
      </c>
      <c r="M24" s="189">
        <f t="shared" si="2"/>
        <v>0</v>
      </c>
      <c r="N24" s="189">
        <f t="shared" si="2"/>
        <v>0</v>
      </c>
      <c r="O24" s="189">
        <f t="shared" si="2"/>
        <v>0</v>
      </c>
      <c r="P24" s="189">
        <f t="shared" si="2"/>
        <v>0</v>
      </c>
      <c r="Q24" s="189">
        <f t="shared" si="2"/>
        <v>0</v>
      </c>
    </row>
    <row r="25" spans="1:17" ht="11.25" hidden="1">
      <c r="A25" s="368"/>
      <c r="B25" s="188" t="s">
        <v>366</v>
      </c>
      <c r="C25" s="190"/>
      <c r="D25" s="190"/>
      <c r="E25" s="189">
        <f>SUM(F25:G25)</f>
        <v>0</v>
      </c>
      <c r="F25" s="189"/>
      <c r="G25" s="189"/>
      <c r="H25" s="190"/>
      <c r="I25" s="190"/>
      <c r="J25" s="190"/>
      <c r="K25" s="190"/>
      <c r="L25" s="190"/>
      <c r="M25" s="190"/>
      <c r="N25" s="190"/>
      <c r="O25" s="190"/>
      <c r="P25" s="190"/>
      <c r="Q25" s="190"/>
    </row>
    <row r="26" spans="1:17" ht="11.25" hidden="1">
      <c r="A26" s="368"/>
      <c r="B26" s="188" t="s">
        <v>329</v>
      </c>
      <c r="C26" s="190"/>
      <c r="D26" s="190"/>
      <c r="E26" s="189">
        <f>SUM(F26:G26)</f>
        <v>0</v>
      </c>
      <c r="F26" s="189"/>
      <c r="G26" s="189"/>
      <c r="H26" s="190"/>
      <c r="I26" s="190"/>
      <c r="J26" s="190"/>
      <c r="K26" s="190"/>
      <c r="L26" s="190"/>
      <c r="M26" s="190">
        <f>SUM(N26:Q26)</f>
        <v>0</v>
      </c>
      <c r="N26" s="190"/>
      <c r="O26" s="190"/>
      <c r="P26" s="190"/>
      <c r="Q26" s="190"/>
    </row>
    <row r="27" spans="1:17" ht="11.25">
      <c r="A27" s="370" t="s">
        <v>327</v>
      </c>
      <c r="B27" s="233" t="s">
        <v>493</v>
      </c>
      <c r="C27" s="234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7"/>
    </row>
    <row r="28" spans="1:17" ht="11.25">
      <c r="A28" s="368"/>
      <c r="B28" s="188" t="s">
        <v>344</v>
      </c>
      <c r="C28" s="191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9"/>
    </row>
    <row r="29" spans="1:17" ht="11.25">
      <c r="A29" s="368"/>
      <c r="B29" s="188" t="s">
        <v>492</v>
      </c>
      <c r="C29" s="191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9"/>
    </row>
    <row r="30" spans="1:17" ht="11.25">
      <c r="A30" s="368"/>
      <c r="B30" s="188" t="s">
        <v>332</v>
      </c>
      <c r="C30" s="194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9"/>
    </row>
    <row r="31" spans="1:17" ht="11.25">
      <c r="A31" s="368"/>
      <c r="B31" s="188" t="s">
        <v>326</v>
      </c>
      <c r="C31" s="189"/>
      <c r="D31" s="189"/>
      <c r="E31" s="189">
        <f aca="true" t="shared" si="3" ref="E31:Q31">SUM(E32:E33)</f>
        <v>0</v>
      </c>
      <c r="F31" s="189">
        <f t="shared" si="3"/>
        <v>0</v>
      </c>
      <c r="G31" s="189">
        <f t="shared" si="3"/>
        <v>0</v>
      </c>
      <c r="H31" s="189">
        <f t="shared" si="3"/>
        <v>0</v>
      </c>
      <c r="I31" s="189">
        <f t="shared" si="3"/>
        <v>0</v>
      </c>
      <c r="J31" s="189">
        <f t="shared" si="3"/>
        <v>0</v>
      </c>
      <c r="K31" s="189">
        <f t="shared" si="3"/>
        <v>0</v>
      </c>
      <c r="L31" s="189">
        <f t="shared" si="3"/>
        <v>0</v>
      </c>
      <c r="M31" s="189">
        <f t="shared" si="3"/>
        <v>0</v>
      </c>
      <c r="N31" s="189">
        <f t="shared" si="3"/>
        <v>0</v>
      </c>
      <c r="O31" s="189">
        <f t="shared" si="3"/>
        <v>0</v>
      </c>
      <c r="P31" s="189">
        <f t="shared" si="3"/>
        <v>0</v>
      </c>
      <c r="Q31" s="189">
        <f t="shared" si="3"/>
        <v>0</v>
      </c>
    </row>
    <row r="32" spans="1:17" ht="11.25">
      <c r="A32" s="368"/>
      <c r="B32" s="188" t="s">
        <v>488</v>
      </c>
      <c r="C32" s="190"/>
      <c r="D32" s="190"/>
      <c r="E32" s="189">
        <f>SUM(F32:G32)</f>
        <v>0</v>
      </c>
      <c r="F32" s="189"/>
      <c r="G32" s="189"/>
      <c r="H32" s="190">
        <f>I32+M32</f>
        <v>0</v>
      </c>
      <c r="I32" s="190">
        <f>SUM(J32:L32)</f>
        <v>0</v>
      </c>
      <c r="J32" s="190"/>
      <c r="K32" s="190"/>
      <c r="L32" s="190"/>
      <c r="M32" s="190"/>
      <c r="N32" s="190"/>
      <c r="O32" s="190"/>
      <c r="P32" s="190"/>
      <c r="Q32" s="190"/>
    </row>
    <row r="33" spans="1:17" ht="11.25">
      <c r="A33" s="368"/>
      <c r="B33" s="188" t="s">
        <v>489</v>
      </c>
      <c r="C33" s="190"/>
      <c r="D33" s="190"/>
      <c r="E33" s="189">
        <f>SUM(F33:G33)</f>
        <v>0</v>
      </c>
      <c r="F33" s="189"/>
      <c r="G33" s="189"/>
      <c r="H33" s="190">
        <f>I33+M33</f>
        <v>0</v>
      </c>
      <c r="I33" s="190">
        <f>SUM(J33:L33)</f>
        <v>0</v>
      </c>
      <c r="J33" s="190"/>
      <c r="K33" s="190"/>
      <c r="L33" s="190"/>
      <c r="M33" s="190">
        <f>SUM(N33:Q33)</f>
        <v>0</v>
      </c>
      <c r="N33" s="190"/>
      <c r="O33" s="190"/>
      <c r="P33" s="190"/>
      <c r="Q33" s="190"/>
    </row>
    <row r="34" spans="1:17" s="187" customFormat="1" ht="11.25">
      <c r="A34" s="184">
        <v>2</v>
      </c>
      <c r="B34" s="185" t="s">
        <v>330</v>
      </c>
      <c r="C34" s="371" t="s">
        <v>292</v>
      </c>
      <c r="D34" s="372"/>
      <c r="E34" s="186">
        <f aca="true" t="shared" si="4" ref="E34:Q34">SUM(E39,E47)</f>
        <v>0</v>
      </c>
      <c r="F34" s="186">
        <f t="shared" si="4"/>
        <v>0</v>
      </c>
      <c r="G34" s="186">
        <f t="shared" si="4"/>
        <v>0</v>
      </c>
      <c r="H34" s="186">
        <f t="shared" si="4"/>
        <v>0</v>
      </c>
      <c r="I34" s="186">
        <f t="shared" si="4"/>
        <v>0</v>
      </c>
      <c r="J34" s="186">
        <f t="shared" si="4"/>
        <v>0</v>
      </c>
      <c r="K34" s="186">
        <f t="shared" si="4"/>
        <v>0</v>
      </c>
      <c r="L34" s="186">
        <f t="shared" si="4"/>
        <v>0</v>
      </c>
      <c r="M34" s="186">
        <f t="shared" si="4"/>
        <v>0</v>
      </c>
      <c r="N34" s="186">
        <f t="shared" si="4"/>
        <v>0</v>
      </c>
      <c r="O34" s="186">
        <f t="shared" si="4"/>
        <v>0</v>
      </c>
      <c r="P34" s="186">
        <f t="shared" si="4"/>
        <v>0</v>
      </c>
      <c r="Q34" s="186">
        <f t="shared" si="4"/>
        <v>0</v>
      </c>
    </row>
    <row r="35" spans="1:17" ht="11.25">
      <c r="A35" s="368" t="s">
        <v>331</v>
      </c>
      <c r="B35" s="188" t="s">
        <v>493</v>
      </c>
      <c r="C35" s="191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3"/>
    </row>
    <row r="36" spans="1:17" ht="11.25">
      <c r="A36" s="368"/>
      <c r="B36" s="188" t="s">
        <v>344</v>
      </c>
      <c r="C36" s="191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3"/>
    </row>
    <row r="37" spans="1:17" ht="11.25">
      <c r="A37" s="368"/>
      <c r="B37" s="188" t="s">
        <v>492</v>
      </c>
      <c r="C37" s="191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3"/>
    </row>
    <row r="38" spans="1:17" ht="11.25">
      <c r="A38" s="368"/>
      <c r="B38" s="188" t="s">
        <v>332</v>
      </c>
      <c r="C38" s="194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3"/>
    </row>
    <row r="39" spans="1:17" ht="11.25">
      <c r="A39" s="368"/>
      <c r="B39" s="188" t="s">
        <v>326</v>
      </c>
      <c r="C39" s="195"/>
      <c r="D39" s="195"/>
      <c r="E39" s="189">
        <f aca="true" t="shared" si="5" ref="E39:Q39">SUM(E40:E42)</f>
        <v>0</v>
      </c>
      <c r="F39" s="189">
        <f t="shared" si="5"/>
        <v>0</v>
      </c>
      <c r="G39" s="189">
        <f t="shared" si="5"/>
        <v>0</v>
      </c>
      <c r="H39" s="189">
        <f t="shared" si="5"/>
        <v>0</v>
      </c>
      <c r="I39" s="189">
        <f t="shared" si="5"/>
        <v>0</v>
      </c>
      <c r="J39" s="189">
        <f t="shared" si="5"/>
        <v>0</v>
      </c>
      <c r="K39" s="189">
        <f t="shared" si="5"/>
        <v>0</v>
      </c>
      <c r="L39" s="189">
        <f t="shared" si="5"/>
        <v>0</v>
      </c>
      <c r="M39" s="189">
        <f t="shared" si="5"/>
        <v>0</v>
      </c>
      <c r="N39" s="189">
        <f t="shared" si="5"/>
        <v>0</v>
      </c>
      <c r="O39" s="189">
        <f t="shared" si="5"/>
        <v>0</v>
      </c>
      <c r="P39" s="189">
        <f t="shared" si="5"/>
        <v>0</v>
      </c>
      <c r="Q39" s="189">
        <f t="shared" si="5"/>
        <v>0</v>
      </c>
    </row>
    <row r="40" spans="1:17" ht="11.25">
      <c r="A40" s="368"/>
      <c r="B40" s="188" t="s">
        <v>494</v>
      </c>
      <c r="C40" s="196"/>
      <c r="D40" s="196"/>
      <c r="E40" s="189">
        <f>SUM(F40:G40)</f>
        <v>0</v>
      </c>
      <c r="F40" s="189"/>
      <c r="G40" s="189"/>
      <c r="H40" s="190"/>
      <c r="I40" s="190">
        <f>SUM(J40:L40)</f>
        <v>0</v>
      </c>
      <c r="J40" s="190"/>
      <c r="K40" s="190"/>
      <c r="L40" s="190"/>
      <c r="M40" s="190">
        <f>SUM(N40:Q40)</f>
        <v>0</v>
      </c>
      <c r="N40" s="190"/>
      <c r="O40" s="190"/>
      <c r="P40" s="190"/>
      <c r="Q40" s="190"/>
    </row>
    <row r="41" spans="1:17" ht="11.25">
      <c r="A41" s="368"/>
      <c r="B41" s="188" t="s">
        <v>489</v>
      </c>
      <c r="C41" s="196"/>
      <c r="D41" s="196"/>
      <c r="E41" s="189">
        <f>SUM(F41:G41)</f>
        <v>0</v>
      </c>
      <c r="F41" s="189"/>
      <c r="G41" s="189"/>
      <c r="H41" s="190"/>
      <c r="I41" s="190">
        <f>SUM(J41:L41)</f>
        <v>0</v>
      </c>
      <c r="J41" s="190"/>
      <c r="K41" s="190"/>
      <c r="L41" s="190"/>
      <c r="M41" s="190">
        <f>SUM(N41:Q41)</f>
        <v>0</v>
      </c>
      <c r="N41" s="190"/>
      <c r="O41" s="190"/>
      <c r="P41" s="190"/>
      <c r="Q41" s="190"/>
    </row>
    <row r="42" spans="1:17" ht="11.25">
      <c r="A42" s="369"/>
      <c r="B42" s="222" t="s">
        <v>495</v>
      </c>
      <c r="C42" s="223"/>
      <c r="D42" s="223"/>
      <c r="E42" s="224">
        <f>SUM(F42:G42)</f>
        <v>0</v>
      </c>
      <c r="F42" s="224"/>
      <c r="G42" s="224"/>
      <c r="H42" s="225"/>
      <c r="I42" s="225">
        <f>SUM(J42:L42)</f>
        <v>0</v>
      </c>
      <c r="J42" s="225"/>
      <c r="K42" s="225"/>
      <c r="L42" s="225"/>
      <c r="M42" s="225">
        <f>SUM(N42:Q42)</f>
        <v>0</v>
      </c>
      <c r="N42" s="225"/>
      <c r="O42" s="225"/>
      <c r="P42" s="225"/>
      <c r="Q42" s="225"/>
    </row>
    <row r="43" spans="1:17" ht="11.25" hidden="1">
      <c r="A43" s="375" t="s">
        <v>333</v>
      </c>
      <c r="B43" s="218" t="s">
        <v>324</v>
      </c>
      <c r="C43" s="219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1"/>
    </row>
    <row r="44" spans="1:17" ht="11.25" hidden="1">
      <c r="A44" s="368"/>
      <c r="B44" s="188" t="s">
        <v>334</v>
      </c>
      <c r="C44" s="191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3"/>
    </row>
    <row r="45" spans="1:17" ht="11.25" hidden="1">
      <c r="A45" s="368"/>
      <c r="B45" s="188" t="s">
        <v>335</v>
      </c>
      <c r="C45" s="191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3"/>
    </row>
    <row r="46" spans="1:17" ht="11.25" hidden="1">
      <c r="A46" s="368"/>
      <c r="B46" s="188" t="s">
        <v>325</v>
      </c>
      <c r="C46" s="194" t="s">
        <v>336</v>
      </c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3"/>
    </row>
    <row r="47" spans="1:17" ht="11.25" hidden="1">
      <c r="A47" s="368"/>
      <c r="B47" s="188" t="s">
        <v>326</v>
      </c>
      <c r="C47" s="195"/>
      <c r="D47" s="195"/>
      <c r="E47" s="189">
        <f aca="true" t="shared" si="6" ref="E47:Q47">SUM(E48:E51)</f>
        <v>0</v>
      </c>
      <c r="F47" s="189">
        <f t="shared" si="6"/>
        <v>0</v>
      </c>
      <c r="G47" s="189">
        <f t="shared" si="6"/>
        <v>0</v>
      </c>
      <c r="H47" s="189">
        <f t="shared" si="6"/>
        <v>0</v>
      </c>
      <c r="I47" s="189">
        <f t="shared" si="6"/>
        <v>0</v>
      </c>
      <c r="J47" s="189">
        <f t="shared" si="6"/>
        <v>0</v>
      </c>
      <c r="K47" s="189">
        <f t="shared" si="6"/>
        <v>0</v>
      </c>
      <c r="L47" s="189">
        <f t="shared" si="6"/>
        <v>0</v>
      </c>
      <c r="M47" s="189">
        <f t="shared" si="6"/>
        <v>0</v>
      </c>
      <c r="N47" s="189">
        <f t="shared" si="6"/>
        <v>0</v>
      </c>
      <c r="O47" s="189">
        <f t="shared" si="6"/>
        <v>0</v>
      </c>
      <c r="P47" s="189">
        <f t="shared" si="6"/>
        <v>0</v>
      </c>
      <c r="Q47" s="189">
        <f t="shared" si="6"/>
        <v>0</v>
      </c>
    </row>
    <row r="48" spans="1:17" ht="11.25" hidden="1">
      <c r="A48" s="368"/>
      <c r="B48" s="188" t="s">
        <v>342</v>
      </c>
      <c r="C48" s="196"/>
      <c r="D48" s="196"/>
      <c r="E48" s="189">
        <f>SUM(F48:G48)</f>
        <v>0</v>
      </c>
      <c r="F48" s="189"/>
      <c r="G48" s="189"/>
      <c r="H48" s="190"/>
      <c r="I48" s="190"/>
      <c r="J48" s="190"/>
      <c r="K48" s="190"/>
      <c r="L48" s="190"/>
      <c r="M48" s="190"/>
      <c r="N48" s="190"/>
      <c r="O48" s="190"/>
      <c r="P48" s="190"/>
      <c r="Q48" s="190"/>
    </row>
    <row r="49" spans="1:17" ht="11.25" hidden="1">
      <c r="A49" s="368"/>
      <c r="B49" s="188" t="s">
        <v>310</v>
      </c>
      <c r="C49" s="196"/>
      <c r="D49" s="196"/>
      <c r="E49" s="189">
        <f>SUM(F49:G49)</f>
        <v>0</v>
      </c>
      <c r="F49" s="189"/>
      <c r="G49" s="189"/>
      <c r="H49" s="190">
        <f>SUM(M49,I49)</f>
        <v>0</v>
      </c>
      <c r="I49" s="190">
        <f>SUM(J49:L49)</f>
        <v>0</v>
      </c>
      <c r="J49" s="190"/>
      <c r="K49" s="190"/>
      <c r="L49" s="190"/>
      <c r="M49" s="190">
        <f>SUM(N49:Q49)</f>
        <v>0</v>
      </c>
      <c r="N49" s="190"/>
      <c r="O49" s="190"/>
      <c r="P49" s="190"/>
      <c r="Q49" s="190"/>
    </row>
    <row r="50" spans="1:17" ht="11.25" hidden="1">
      <c r="A50" s="368"/>
      <c r="B50" s="188" t="s">
        <v>328</v>
      </c>
      <c r="C50" s="196"/>
      <c r="D50" s="196"/>
      <c r="E50" s="189">
        <f>SUM(F50:G50)</f>
        <v>0</v>
      </c>
      <c r="F50" s="189"/>
      <c r="G50" s="189"/>
      <c r="H50" s="190"/>
      <c r="I50" s="190"/>
      <c r="J50" s="190"/>
      <c r="K50" s="190"/>
      <c r="L50" s="190"/>
      <c r="M50" s="190"/>
      <c r="N50" s="190"/>
      <c r="O50" s="190"/>
      <c r="P50" s="190"/>
      <c r="Q50" s="190"/>
    </row>
    <row r="51" spans="1:17" ht="11.25" hidden="1">
      <c r="A51" s="369"/>
      <c r="B51" s="222" t="s">
        <v>329</v>
      </c>
      <c r="C51" s="223"/>
      <c r="D51" s="223"/>
      <c r="E51" s="224">
        <f>SUM(F51:G51)</f>
        <v>0</v>
      </c>
      <c r="F51" s="224"/>
      <c r="G51" s="224"/>
      <c r="H51" s="225"/>
      <c r="I51" s="225"/>
      <c r="J51" s="225"/>
      <c r="K51" s="225"/>
      <c r="L51" s="225"/>
      <c r="M51" s="225"/>
      <c r="N51" s="225"/>
      <c r="O51" s="225"/>
      <c r="P51" s="225"/>
      <c r="Q51" s="225"/>
    </row>
    <row r="52" spans="1:17" s="187" customFormat="1" ht="15" customHeight="1">
      <c r="A52" s="376" t="s">
        <v>337</v>
      </c>
      <c r="B52" s="376"/>
      <c r="C52" s="377" t="s">
        <v>292</v>
      </c>
      <c r="D52" s="378"/>
      <c r="E52" s="197">
        <f aca="true" t="shared" si="7" ref="E52:Q52">SUM(E34,E10)</f>
        <v>2515565</v>
      </c>
      <c r="F52" s="197">
        <f t="shared" si="7"/>
        <v>981685</v>
      </c>
      <c r="G52" s="197">
        <f t="shared" si="7"/>
        <v>1533880</v>
      </c>
      <c r="H52" s="197">
        <f t="shared" si="7"/>
        <v>2515565</v>
      </c>
      <c r="I52" s="197">
        <f t="shared" si="7"/>
        <v>981685</v>
      </c>
      <c r="J52" s="197">
        <f t="shared" si="7"/>
        <v>0</v>
      </c>
      <c r="K52" s="197">
        <f t="shared" si="7"/>
        <v>0</v>
      </c>
      <c r="L52" s="197">
        <f t="shared" si="7"/>
        <v>981685</v>
      </c>
      <c r="M52" s="197">
        <f t="shared" si="7"/>
        <v>1533880</v>
      </c>
      <c r="N52" s="197">
        <f t="shared" si="7"/>
        <v>0</v>
      </c>
      <c r="O52" s="197">
        <f t="shared" si="7"/>
        <v>0</v>
      </c>
      <c r="P52" s="197">
        <f t="shared" si="7"/>
        <v>0</v>
      </c>
      <c r="Q52" s="197">
        <f t="shared" si="7"/>
        <v>1533880</v>
      </c>
    </row>
    <row r="53" ht="11.25"/>
    <row r="54" spans="1:10" ht="11.25">
      <c r="A54" s="365" t="s">
        <v>338</v>
      </c>
      <c r="B54" s="365"/>
      <c r="C54" s="365"/>
      <c r="D54" s="365"/>
      <c r="E54" s="365"/>
      <c r="F54" s="365"/>
      <c r="G54" s="365"/>
      <c r="H54" s="365"/>
      <c r="I54" s="365"/>
      <c r="J54" s="365"/>
    </row>
    <row r="55" spans="1:10" ht="11.25">
      <c r="A55" s="198" t="s">
        <v>339</v>
      </c>
      <c r="B55" s="198"/>
      <c r="C55" s="198"/>
      <c r="D55" s="198"/>
      <c r="E55" s="198"/>
      <c r="F55" s="198"/>
      <c r="G55" s="198"/>
      <c r="H55" s="198"/>
      <c r="I55" s="198"/>
      <c r="J55" s="198"/>
    </row>
    <row r="56" spans="1:5" ht="11.25">
      <c r="A56" s="198"/>
      <c r="B56" s="198"/>
      <c r="C56" s="198"/>
      <c r="D56" s="198"/>
      <c r="E56" s="198"/>
    </row>
    <row r="57" ht="11.25"/>
  </sheetData>
  <sheetProtection/>
  <mergeCells count="29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A43:A51"/>
    <mergeCell ref="A52:B52"/>
    <mergeCell ref="C52:D52"/>
    <mergeCell ref="A54:J54"/>
    <mergeCell ref="C10:D10"/>
    <mergeCell ref="A11:A19"/>
    <mergeCell ref="A20:A26"/>
    <mergeCell ref="C34:D34"/>
    <mergeCell ref="A35:A42"/>
    <mergeCell ref="A27:A33"/>
  </mergeCells>
  <printOptions/>
  <pageMargins left="0.3937007874015748" right="0.3937007874015748" top="0.6640625" bottom="0.5905511811023623" header="0.1968503937007874" footer="0.5118110236220472"/>
  <pageSetup horizontalDpi="300" verticalDpi="300" orientation="landscape" paperSize="9" scale="85" r:id="rId3"/>
  <headerFooter alignWithMargins="0">
    <oddHeader xml:space="preserve">&amp;R&amp;9Tabela nr &amp;A
do uchwały Rady Gminy Rawa Mazowiecka nr 
z dnia 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rudzkam</dc:creator>
  <cp:keywords/>
  <dc:description/>
  <cp:lastModifiedBy>Sebastian</cp:lastModifiedBy>
  <cp:lastPrinted>2011-12-09T12:33:46Z</cp:lastPrinted>
  <dcterms:created xsi:type="dcterms:W3CDTF">2009-11-09T11:14:12Z</dcterms:created>
  <dcterms:modified xsi:type="dcterms:W3CDTF">2012-01-03T14:37:51Z</dcterms:modified>
  <cp:category/>
  <cp:version/>
  <cp:contentType/>
  <cp:contentStatus/>
</cp:coreProperties>
</file>